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885" yWindow="-45" windowWidth="11250" windowHeight="7005"/>
  </bookViews>
  <sheets>
    <sheet name="남중" sheetId="13" r:id="rId1"/>
    <sheet name="여중" sheetId="14" r:id="rId2"/>
    <sheet name="중 1학년부 " sheetId="15" r:id="rId3"/>
    <sheet name="남고" sheetId="10" r:id="rId4"/>
    <sheet name="여고" sheetId="11" r:id="rId5"/>
    <sheet name="고 1학년부" sheetId="1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xlnm.Print_Area" localSheetId="5">'고 1학년부'!$A$1:$Z$37</definedName>
    <definedName name="_xlnm.Print_Area" localSheetId="0">남중!$A$1:$Z$33</definedName>
    <definedName name="_xlnm.Print_Area" localSheetId="1">여중!$A$1:$Z$34</definedName>
    <definedName name="_xlnm.Print_Area" localSheetId="2">'중 1학년부 '!$A$1:$Z$27</definedName>
  </definedNames>
  <calcPr calcId="124519"/>
</workbook>
</file>

<file path=xl/calcChain.xml><?xml version="1.0" encoding="utf-8"?>
<calcChain xmlns="http://schemas.openxmlformats.org/spreadsheetml/2006/main">
  <c r="N26" i="15"/>
  <c r="M26"/>
  <c r="L26"/>
  <c r="K26"/>
  <c r="J26"/>
  <c r="I26"/>
  <c r="H26"/>
  <c r="G26"/>
  <c r="F26"/>
  <c r="E26"/>
  <c r="D26"/>
  <c r="C26"/>
  <c r="Y25"/>
  <c r="V25"/>
  <c r="S25"/>
  <c r="P25"/>
  <c r="M25"/>
  <c r="J25"/>
  <c r="G25"/>
  <c r="D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D21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Q14"/>
  <c r="P14"/>
  <c r="O14"/>
  <c r="N14"/>
  <c r="M14"/>
  <c r="L14"/>
  <c r="K14"/>
  <c r="J14"/>
  <c r="I14"/>
  <c r="H14"/>
  <c r="G14"/>
  <c r="F14"/>
  <c r="E14"/>
  <c r="D14"/>
  <c r="C14"/>
  <c r="Y13"/>
  <c r="V13"/>
  <c r="S13"/>
  <c r="P13"/>
  <c r="M13"/>
  <c r="J13"/>
  <c r="G13"/>
  <c r="D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D9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Z31" i="14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Y27"/>
  <c r="V27"/>
  <c r="S27"/>
  <c r="P27"/>
  <c r="M27"/>
  <c r="J27"/>
  <c r="G27"/>
  <c r="D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Y25"/>
  <c r="V25"/>
  <c r="S25"/>
  <c r="P25"/>
  <c r="M25"/>
  <c r="J25"/>
  <c r="G25"/>
  <c r="D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K22"/>
  <c r="J22"/>
  <c r="I22"/>
  <c r="H22"/>
  <c r="G22"/>
  <c r="F22"/>
  <c r="E22"/>
  <c r="D22"/>
  <c r="C22"/>
  <c r="O21"/>
  <c r="L21"/>
  <c r="I21"/>
  <c r="F21"/>
  <c r="C21"/>
  <c r="Q20"/>
  <c r="P20"/>
  <c r="N20"/>
  <c r="M20"/>
  <c r="K20"/>
  <c r="J20"/>
  <c r="H20"/>
  <c r="G20"/>
  <c r="E20"/>
  <c r="D20"/>
  <c r="R19"/>
  <c r="O19"/>
  <c r="L19"/>
  <c r="I19"/>
  <c r="F19"/>
  <c r="C19"/>
  <c r="T18"/>
  <c r="S18"/>
  <c r="Q18"/>
  <c r="P18"/>
  <c r="N18"/>
  <c r="M18"/>
  <c r="K18"/>
  <c r="J18"/>
  <c r="H18"/>
  <c r="G18"/>
  <c r="E18"/>
  <c r="D18"/>
  <c r="K17"/>
  <c r="J17"/>
  <c r="I17"/>
  <c r="H17"/>
  <c r="G17"/>
  <c r="F17"/>
  <c r="E17"/>
  <c r="D17"/>
  <c r="C17"/>
  <c r="D16"/>
  <c r="Q15"/>
  <c r="P15"/>
  <c r="O15"/>
  <c r="N15"/>
  <c r="M15"/>
  <c r="L15"/>
  <c r="K15"/>
  <c r="J15"/>
  <c r="I15"/>
  <c r="H15"/>
  <c r="G15"/>
  <c r="F15"/>
  <c r="E15"/>
  <c r="D15"/>
  <c r="C15"/>
  <c r="N14"/>
  <c r="M14"/>
  <c r="L14"/>
  <c r="K14"/>
  <c r="J14"/>
  <c r="I14"/>
  <c r="H14"/>
  <c r="G14"/>
  <c r="F14"/>
  <c r="E14"/>
  <c r="D14"/>
  <c r="C14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D10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D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Z31" i="13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V27"/>
  <c r="S27"/>
  <c r="P27"/>
  <c r="M27"/>
  <c r="J27"/>
  <c r="G27"/>
  <c r="D27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Y25"/>
  <c r="V25"/>
  <c r="S25"/>
  <c r="P25"/>
  <c r="M25"/>
  <c r="J25"/>
  <c r="G25"/>
  <c r="D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R21"/>
  <c r="O21"/>
  <c r="L21"/>
  <c r="I21"/>
  <c r="F21"/>
  <c r="C21"/>
  <c r="T20"/>
  <c r="S20"/>
  <c r="Q20"/>
  <c r="P20"/>
  <c r="N20"/>
  <c r="M20"/>
  <c r="K20"/>
  <c r="J20"/>
  <c r="H20"/>
  <c r="G20"/>
  <c r="E20"/>
  <c r="D20"/>
  <c r="U19"/>
  <c r="R19"/>
  <c r="O19"/>
  <c r="L19"/>
  <c r="I19"/>
  <c r="F19"/>
  <c r="C19"/>
  <c r="W18"/>
  <c r="V18"/>
  <c r="T18"/>
  <c r="S18"/>
  <c r="Q18"/>
  <c r="P18"/>
  <c r="N18"/>
  <c r="M18"/>
  <c r="K18"/>
  <c r="J18"/>
  <c r="H18"/>
  <c r="G18"/>
  <c r="E18"/>
  <c r="D18"/>
  <c r="Q17"/>
  <c r="P17"/>
  <c r="O17"/>
  <c r="N17"/>
  <c r="M17"/>
  <c r="L17"/>
  <c r="K17"/>
  <c r="J17"/>
  <c r="I17"/>
  <c r="H17"/>
  <c r="G17"/>
  <c r="F17"/>
  <c r="E17"/>
  <c r="D17"/>
  <c r="C17"/>
  <c r="D16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D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D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22" i="10"/>
  <c r="Z28" i="12"/>
  <c r="Y28"/>
  <c r="X28"/>
  <c r="I23" i="11" l="1"/>
  <c r="K22"/>
  <c r="J22"/>
  <c r="F23"/>
  <c r="H22"/>
  <c r="G22"/>
  <c r="C23"/>
  <c r="E22"/>
  <c r="D22"/>
  <c r="O23" i="10"/>
  <c r="Q22"/>
  <c r="P22"/>
  <c r="L23"/>
  <c r="N22"/>
  <c r="M22"/>
  <c r="I23"/>
  <c r="K22"/>
  <c r="J22"/>
  <c r="F23"/>
  <c r="G22"/>
  <c r="E22"/>
  <c r="C23"/>
  <c r="D22"/>
  <c r="W18" i="11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8" i="10" l="1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6" i="12"/>
  <c r="Y16"/>
  <c r="X16"/>
  <c r="W16"/>
  <c r="V16"/>
  <c r="U16"/>
  <c r="T16"/>
  <c r="S17"/>
  <c r="S16"/>
  <c r="R16"/>
  <c r="Q16"/>
  <c r="P17"/>
  <c r="P16"/>
  <c r="O16"/>
  <c r="N16"/>
  <c r="M17"/>
  <c r="M16"/>
  <c r="L16"/>
  <c r="K16"/>
  <c r="J17"/>
  <c r="J16"/>
  <c r="I16"/>
  <c r="H16"/>
  <c r="G17"/>
  <c r="G16"/>
  <c r="F16"/>
  <c r="Y17"/>
  <c r="V17"/>
  <c r="E16"/>
  <c r="D17"/>
  <c r="D16"/>
  <c r="C16"/>
  <c r="W28" l="1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L21" i="11" l="1"/>
  <c r="N20"/>
  <c r="M20"/>
  <c r="I21"/>
  <c r="K20"/>
  <c r="J20"/>
  <c r="F21"/>
  <c r="H20"/>
  <c r="G20"/>
  <c r="C21"/>
  <c r="E20"/>
  <c r="D20"/>
  <c r="R21" i="10" l="1"/>
  <c r="T20"/>
  <c r="S20"/>
  <c r="O21"/>
  <c r="Q20"/>
  <c r="P20"/>
  <c r="L21"/>
  <c r="N20"/>
  <c r="M20"/>
  <c r="I21"/>
  <c r="K20"/>
  <c r="J20"/>
  <c r="F21"/>
  <c r="H20"/>
  <c r="G20"/>
  <c r="C21"/>
  <c r="E20"/>
  <c r="D20"/>
  <c r="W36" i="12" l="1"/>
  <c r="V36"/>
  <c r="U36"/>
  <c r="T36"/>
  <c r="S36"/>
  <c r="R36" l="1"/>
  <c r="Q36"/>
  <c r="P36"/>
  <c r="O36"/>
  <c r="N36"/>
  <c r="M36"/>
  <c r="L36"/>
  <c r="K36"/>
  <c r="J36"/>
  <c r="I36"/>
  <c r="H36"/>
  <c r="G36"/>
  <c r="F36"/>
  <c r="E36"/>
  <c r="D36"/>
  <c r="C36"/>
  <c r="W18" l="1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33" i="11" l="1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 i="10" l="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Z28"/>
  <c r="Y29"/>
  <c r="Y28"/>
  <c r="X28"/>
  <c r="W28"/>
  <c r="V29"/>
  <c r="V28"/>
  <c r="U28"/>
  <c r="T28"/>
  <c r="S29"/>
  <c r="S28"/>
  <c r="R28"/>
  <c r="Q28"/>
  <c r="P29"/>
  <c r="P28"/>
  <c r="O28"/>
  <c r="N28"/>
  <c r="M29"/>
  <c r="M28"/>
  <c r="L28"/>
  <c r="K28"/>
  <c r="J29"/>
  <c r="J28"/>
  <c r="I28"/>
  <c r="H28"/>
  <c r="G29"/>
  <c r="G28"/>
  <c r="F28"/>
  <c r="D29"/>
  <c r="E28"/>
  <c r="D28"/>
  <c r="C28"/>
  <c r="W28" i="11" l="1"/>
  <c r="V29"/>
  <c r="V28"/>
  <c r="U28"/>
  <c r="T28"/>
  <c r="R28"/>
  <c r="S29"/>
  <c r="S28"/>
  <c r="Q28"/>
  <c r="P29"/>
  <c r="P28"/>
  <c r="O28"/>
  <c r="M29"/>
  <c r="N28"/>
  <c r="M28"/>
  <c r="L28"/>
  <c r="K28"/>
  <c r="J29"/>
  <c r="J28"/>
  <c r="I28"/>
  <c r="H28"/>
  <c r="G29"/>
  <c r="G28"/>
  <c r="F28"/>
  <c r="D29"/>
  <c r="E28"/>
  <c r="D28"/>
  <c r="C28"/>
  <c r="N17" l="1"/>
  <c r="M17"/>
  <c r="L17"/>
  <c r="K17"/>
  <c r="J17"/>
  <c r="I17"/>
  <c r="H17"/>
  <c r="G17"/>
  <c r="F17"/>
  <c r="E17"/>
  <c r="D17"/>
  <c r="C17"/>
  <c r="Z17" i="10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Z12" i="11" l="1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2" i="10" l="1"/>
  <c r="Y12"/>
  <c r="X12"/>
  <c r="W12"/>
  <c r="V12"/>
  <c r="U12"/>
  <c r="T12"/>
  <c r="S12"/>
  <c r="R12"/>
  <c r="Q12"/>
  <c r="P12"/>
  <c r="O12"/>
  <c r="M12"/>
  <c r="N12"/>
  <c r="L12"/>
  <c r="K12"/>
  <c r="J12"/>
  <c r="I12"/>
  <c r="H12"/>
  <c r="G12"/>
  <c r="F12"/>
  <c r="E12"/>
  <c r="D12"/>
  <c r="C12"/>
  <c r="Z14" i="11" l="1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4" i="10" l="1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T15" i="11"/>
  <c r="S15"/>
  <c r="R15"/>
  <c r="Q15"/>
  <c r="P15"/>
  <c r="O15"/>
  <c r="N15"/>
  <c r="M15"/>
  <c r="L15"/>
  <c r="K15"/>
  <c r="J15"/>
  <c r="I15"/>
  <c r="H15"/>
  <c r="G15"/>
  <c r="F15"/>
  <c r="D16"/>
  <c r="E15"/>
  <c r="D15"/>
  <c r="C15"/>
  <c r="D14" i="12"/>
  <c r="H13"/>
  <c r="G13"/>
  <c r="F13"/>
  <c r="E13"/>
  <c r="D13"/>
  <c r="C13"/>
  <c r="K24" i="11"/>
  <c r="J24"/>
  <c r="I24"/>
  <c r="H24"/>
  <c r="G24"/>
  <c r="F24"/>
  <c r="E24"/>
  <c r="D24"/>
  <c r="C24"/>
  <c r="Z34" l="1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W34" i="10" l="1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K29" i="12" l="1"/>
  <c r="J29"/>
  <c r="I29"/>
  <c r="H29"/>
  <c r="G29"/>
  <c r="F29"/>
  <c r="E29"/>
  <c r="D29"/>
  <c r="C29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H30"/>
  <c r="G30"/>
  <c r="F30"/>
  <c r="D31"/>
  <c r="E30"/>
  <c r="D30"/>
  <c r="C30"/>
  <c r="Z9" i="1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D10"/>
  <c r="E9"/>
  <c r="D9"/>
  <c r="C9"/>
  <c r="Z9" i="10" l="1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D10"/>
  <c r="E9"/>
  <c r="D9"/>
  <c r="C9"/>
  <c r="W15" l="1"/>
  <c r="V15"/>
  <c r="U15"/>
  <c r="T15"/>
  <c r="S15"/>
  <c r="R15"/>
  <c r="Q15"/>
  <c r="P15"/>
  <c r="O15"/>
  <c r="N15"/>
  <c r="M15"/>
  <c r="L15"/>
  <c r="K15"/>
  <c r="J15"/>
  <c r="I15"/>
  <c r="H15"/>
  <c r="G15"/>
  <c r="F15"/>
  <c r="D16"/>
  <c r="E15"/>
  <c r="D15"/>
  <c r="C15"/>
  <c r="G19" i="11" l="1"/>
  <c r="T19"/>
  <c r="S19"/>
  <c r="R19"/>
  <c r="Q19"/>
  <c r="P19"/>
  <c r="O19"/>
  <c r="N19"/>
  <c r="M19"/>
  <c r="L19"/>
  <c r="K19"/>
  <c r="J19"/>
  <c r="I19"/>
  <c r="H19"/>
  <c r="F19"/>
  <c r="C19"/>
  <c r="E19"/>
  <c r="D19"/>
  <c r="Z19" i="10" l="1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Z13" i="11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3" i="10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N35" i="12" l="1"/>
  <c r="M35"/>
  <c r="L35"/>
  <c r="K35"/>
  <c r="J35"/>
  <c r="I35"/>
  <c r="H35"/>
  <c r="G35"/>
  <c r="F35"/>
  <c r="E35"/>
  <c r="D35"/>
  <c r="C35"/>
  <c r="Z11" i="10" l="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E25" l="1"/>
  <c r="Z27" i="12" l="1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Z19" l="1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K15" l="1"/>
  <c r="J15"/>
  <c r="I15"/>
  <c r="H15"/>
  <c r="G15"/>
  <c r="F15"/>
  <c r="E15"/>
  <c r="D15"/>
  <c r="C15"/>
  <c r="Z24" i="10" l="1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D25" l="1"/>
  <c r="C25"/>
  <c r="T32" l="1"/>
  <c r="S32"/>
  <c r="R32"/>
  <c r="Q32"/>
  <c r="P32"/>
  <c r="O32"/>
  <c r="N32"/>
  <c r="M32"/>
  <c r="L32"/>
  <c r="K32"/>
  <c r="J32"/>
  <c r="I32"/>
  <c r="H32"/>
  <c r="G32"/>
  <c r="F32"/>
  <c r="E32"/>
  <c r="D32"/>
  <c r="C32"/>
  <c r="T32" i="11" l="1"/>
  <c r="S32"/>
  <c r="R32"/>
  <c r="Q32"/>
  <c r="P32"/>
  <c r="O32"/>
  <c r="N32"/>
  <c r="M32"/>
  <c r="L32"/>
  <c r="K32"/>
  <c r="J32"/>
  <c r="I32"/>
  <c r="H32"/>
  <c r="G32"/>
  <c r="F32"/>
  <c r="E32"/>
  <c r="D32"/>
  <c r="C32"/>
  <c r="Z31" i="10" l="1"/>
  <c r="Y31"/>
  <c r="X31"/>
  <c r="W31"/>
  <c r="V31"/>
  <c r="U31"/>
  <c r="T31"/>
  <c r="S31"/>
  <c r="R31"/>
  <c r="O31"/>
  <c r="Q31"/>
  <c r="P31"/>
  <c r="N31"/>
  <c r="M31"/>
  <c r="L31"/>
  <c r="K31"/>
  <c r="J31"/>
  <c r="I31"/>
  <c r="H31"/>
  <c r="G31"/>
  <c r="F31"/>
  <c r="E31" l="1"/>
  <c r="D31"/>
  <c r="C31"/>
  <c r="G26"/>
  <c r="Z26" l="1"/>
  <c r="Y27"/>
  <c r="Y26"/>
  <c r="X26"/>
  <c r="W26"/>
  <c r="V27"/>
  <c r="V26"/>
  <c r="U26"/>
  <c r="T26"/>
  <c r="S27"/>
  <c r="S26"/>
  <c r="R26"/>
  <c r="P27"/>
  <c r="Q26"/>
  <c r="P26"/>
  <c r="O26"/>
  <c r="N26"/>
  <c r="M27"/>
  <c r="M26"/>
  <c r="L26"/>
  <c r="J27"/>
  <c r="K26"/>
  <c r="J26"/>
  <c r="I26"/>
  <c r="H26"/>
  <c r="G27"/>
  <c r="F26"/>
  <c r="D27"/>
  <c r="D26"/>
  <c r="C26"/>
  <c r="W26" i="11" l="1"/>
  <c r="V27"/>
  <c r="V26"/>
  <c r="U26"/>
  <c r="S27"/>
  <c r="T26"/>
  <c r="S26"/>
  <c r="R26"/>
  <c r="P27"/>
  <c r="Q26"/>
  <c r="P26"/>
  <c r="O26"/>
  <c r="M27"/>
  <c r="N26"/>
  <c r="M26"/>
  <c r="L26"/>
  <c r="J27"/>
  <c r="K26"/>
  <c r="J26"/>
  <c r="I26"/>
  <c r="G27"/>
  <c r="H26"/>
  <c r="G26"/>
  <c r="F26"/>
  <c r="D27"/>
  <c r="E26"/>
  <c r="D26"/>
  <c r="C26"/>
  <c r="Q25"/>
  <c r="P25"/>
  <c r="O25"/>
  <c r="M25"/>
  <c r="L25"/>
  <c r="J25"/>
  <c r="I25"/>
  <c r="H25"/>
  <c r="G25"/>
  <c r="F25"/>
  <c r="E25"/>
  <c r="D25"/>
  <c r="C25"/>
  <c r="Q30" l="1"/>
  <c r="P30"/>
  <c r="O30"/>
  <c r="N30"/>
  <c r="M30"/>
  <c r="L30"/>
  <c r="K30"/>
  <c r="J30"/>
  <c r="I30"/>
  <c r="H30"/>
  <c r="G30"/>
  <c r="F30"/>
  <c r="E30"/>
  <c r="D30"/>
  <c r="C30"/>
  <c r="W10" i="12" l="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Z11" i="11" l="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25" i="12" l="1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D26"/>
  <c r="E25"/>
  <c r="D25"/>
  <c r="C25"/>
  <c r="Z8" l="1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D9"/>
  <c r="E8"/>
  <c r="D8"/>
  <c r="C8"/>
  <c r="Z7" i="11" l="1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D8"/>
  <c r="E7"/>
  <c r="D7"/>
  <c r="C7"/>
  <c r="Z7" i="10" l="1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D8"/>
  <c r="E7"/>
  <c r="D7"/>
  <c r="C7"/>
  <c r="E26"/>
</calcChain>
</file>

<file path=xl/sharedStrings.xml><?xml version="1.0" encoding="utf-8"?>
<sst xmlns="http://schemas.openxmlformats.org/spreadsheetml/2006/main" count="459" uniqueCount="141">
  <si>
    <t>순위</t>
    <phoneticPr fontId="2" type="noConversion"/>
  </si>
  <si>
    <t>종목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</si>
  <si>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</si>
  <si>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</si>
  <si>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</si>
  <si>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</si>
  <si>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</si>
  <si>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</si>
  <si>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</si>
  <si>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</si>
  <si>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</si>
  <si>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</si>
  <si>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</si>
  <si>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풍향풍속</t>
    <phoneticPr fontId="2" type="noConversion"/>
  </si>
  <si>
    <t>높이뛰기</t>
    <phoneticPr fontId="2" type="noConversion"/>
  </si>
  <si>
    <t>장대높이뛰기</t>
    <phoneticPr fontId="2" type="noConversion"/>
  </si>
  <si>
    <t>400m</t>
    <phoneticPr fontId="2" type="noConversion"/>
  </si>
  <si>
    <t>100m</t>
    <phoneticPr fontId="2" type="noConversion"/>
  </si>
  <si>
    <t>100mH</t>
    <phoneticPr fontId="2" type="noConversion"/>
  </si>
  <si>
    <t>세단뛰기</t>
    <phoneticPr fontId="2" type="noConversion"/>
  </si>
  <si>
    <t>4x100mR</t>
    <phoneticPr fontId="2" type="noConversion"/>
  </si>
  <si>
    <t>4x400mR</t>
    <phoneticPr fontId="2" type="noConversion"/>
  </si>
  <si>
    <t>멀리뛰기</t>
    <phoneticPr fontId="2" type="noConversion"/>
  </si>
  <si>
    <t>포환던지기</t>
    <phoneticPr fontId="2" type="noConversion"/>
  </si>
  <si>
    <t>창던지기</t>
    <phoneticPr fontId="2" type="noConversion"/>
  </si>
  <si>
    <t>원반던지기</t>
    <phoneticPr fontId="2" type="noConversion"/>
  </si>
  <si>
    <t>200m</t>
    <phoneticPr fontId="2" type="noConversion"/>
  </si>
  <si>
    <t>800m</t>
    <phoneticPr fontId="2" type="noConversion"/>
  </si>
  <si>
    <t>1500m</t>
    <phoneticPr fontId="2" type="noConversion"/>
  </si>
  <si>
    <t xml:space="preserve">  심판장 :                            (인)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</si>
  <si>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</si>
  <si>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110mH</t>
    <phoneticPr fontId="2" type="noConversion"/>
  </si>
  <si>
    <t xml:space="preserve">  심판장 :                            (인)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</si>
  <si>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</si>
  <si>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</si>
  <si>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</si>
  <si>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</si>
  <si>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</si>
  <si>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</si>
  <si>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</si>
  <si>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</si>
  <si>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</si>
  <si>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</si>
  <si>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</si>
  <si>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</si>
  <si>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</si>
  <si>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</si>
  <si>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</si>
  <si>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</si>
  <si>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</si>
  <si>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</si>
  <si>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</si>
  <si>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</si>
  <si>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</si>
  <si>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</si>
  <si>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10KmW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</si>
  <si>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</si>
  <si>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</si>
  <si>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</si>
  <si>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</si>
  <si>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</si>
  <si>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</si>
  <si>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</si>
  <si>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</si>
  <si>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</si>
  <si>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</si>
  <si>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</si>
  <si>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</si>
  <si>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5000m</t>
    <phoneticPr fontId="2" type="noConversion"/>
  </si>
  <si>
    <t>풍향풍속</t>
    <phoneticPr fontId="2" type="noConversion"/>
  </si>
  <si>
    <t>400mH</t>
    <phoneticPr fontId="2" type="noConversion"/>
  </si>
  <si>
    <t>3,000mSC</t>
    <phoneticPr fontId="2" type="noConversion"/>
  </si>
  <si>
    <t>10KmW</t>
    <phoneticPr fontId="2" type="noConversion"/>
  </si>
  <si>
    <t>해머던지기</t>
    <phoneticPr fontId="2" type="noConversion"/>
  </si>
  <si>
    <t>7종경기</t>
    <phoneticPr fontId="2" type="noConversion"/>
  </si>
  <si>
    <t>남고 1학년부</t>
    <phoneticPr fontId="2" type="noConversion"/>
  </si>
  <si>
    <t>포환던지기</t>
    <phoneticPr fontId="2" type="noConversion"/>
  </si>
  <si>
    <t>여고 1학년부</t>
    <phoneticPr fontId="2" type="noConversion"/>
  </si>
  <si>
    <t>회장배 제15회 전국중.고등학교육상경기선수권대회</t>
    <phoneticPr fontId="2" type="noConversion"/>
  </si>
  <si>
    <t>(정선  2017년 7월21일 ∼ 7월24일 )</t>
    <phoneticPr fontId="2" type="noConversion"/>
  </si>
  <si>
    <t>남자고등학교부</t>
    <phoneticPr fontId="2" type="noConversion"/>
  </si>
  <si>
    <t>여자고등학교부</t>
    <phoneticPr fontId="2" type="noConversion"/>
  </si>
  <si>
    <t>-</t>
    <phoneticPr fontId="2" type="noConversion"/>
  </si>
  <si>
    <t>참고기록</t>
    <phoneticPr fontId="2" type="noConversion"/>
  </si>
  <si>
    <t>1500m</t>
    <phoneticPr fontId="2" type="noConversion"/>
  </si>
  <si>
    <t>공동3위</t>
    <phoneticPr fontId="2" type="noConversion"/>
  </si>
  <si>
    <t>기록경기</t>
    <phoneticPr fontId="2" type="noConversion"/>
  </si>
  <si>
    <t>2.60 공동3위</t>
    <phoneticPr fontId="2" type="noConversion"/>
  </si>
  <si>
    <t>회장배 제15회 전국중.고등학교육상경기선수권대회</t>
    <phoneticPr fontId="2" type="noConversion"/>
  </si>
  <si>
    <t xml:space="preserve">  심판장 :                            (인)</t>
    <phoneticPr fontId="2" type="noConversion"/>
  </si>
  <si>
    <t>남자중학교부</t>
    <phoneticPr fontId="2" type="noConversion"/>
  </si>
  <si>
    <t>(정선  2017년 7월21일 ∼ 7월24일 )</t>
    <phoneticPr fontId="2" type="noConversion"/>
  </si>
  <si>
    <t>순위</t>
    <phoneticPr fontId="2" type="noConversion"/>
  </si>
  <si>
    <t>1위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</si>
  <si>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</si>
  <si>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</si>
  <si>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</si>
  <si>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</si>
  <si>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</si>
  <si>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</si>
  <si>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</si>
  <si>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</si>
  <si>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</si>
  <si>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</si>
  <si>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</si>
  <si>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</si>
  <si>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</si>
  <si>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</si>
  <si>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3,000m</t>
    <phoneticPr fontId="2" type="noConversion"/>
  </si>
  <si>
    <t>110mH</t>
    <phoneticPr fontId="2" type="noConversion"/>
  </si>
  <si>
    <t>5000mW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</si>
  <si>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</si>
  <si>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</si>
  <si>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</si>
  <si>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</si>
  <si>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</si>
  <si>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</si>
  <si>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</si>
  <si>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</si>
  <si>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창던지기</t>
    <phoneticPr fontId="2" type="noConversion"/>
  </si>
  <si>
    <t>5종경기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</si>
  <si>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</si>
  <si>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여자중학교부</t>
    <phoneticPr fontId="2" type="noConversion"/>
  </si>
  <si>
    <t>100mH</t>
    <phoneticPr fontId="2" type="noConversion"/>
  </si>
  <si>
    <t>-</t>
    <phoneticPr fontId="2" type="noConversion"/>
  </si>
  <si>
    <t>남중 1학년부</t>
    <phoneticPr fontId="2" type="noConversion"/>
  </si>
  <si>
    <t>여중 1학년부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</si>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</sst>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-&quot;₩&quot;* #,##0_-;\-&quot;₩&quot;* #,##0_-;_-&quot;₩&quot;* &quot;-&quot;_-;_-@_-"/>
    <numFmt numFmtId="176" formatCode="0.0"/>
    <numFmt numFmtId="177" formatCode="mm:ss.00"/>
    <numFmt numFmtId="178" formatCode="0_);\(0\)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68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28" xfId="0" quotePrefix="1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7" xfId="0" applyFont="1" applyFill="1" applyBorder="1" applyAlignment="1" applyProtection="1">
      <alignment horizontal="left" vertical="center" shrinkToFit="1"/>
    </xf>
    <xf numFmtId="0" fontId="3" fillId="0" borderId="28" xfId="0" quotePrefix="1" applyFont="1" applyFill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0" fontId="3" fillId="0" borderId="30" xfId="0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4" fillId="0" borderId="28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13" xfId="0" applyNumberFormat="1" applyFont="1" applyBorder="1" applyAlignment="1" applyProtection="1">
      <alignment horizontal="left" vertical="center" shrinkToFit="1"/>
    </xf>
    <xf numFmtId="0" fontId="10" fillId="0" borderId="29" xfId="0" applyFont="1" applyFill="1" applyBorder="1" applyAlignment="1" applyProtection="1">
      <alignment horizontal="center" vertical="center" shrinkToFit="1"/>
    </xf>
    <xf numFmtId="0" fontId="3" fillId="0" borderId="38" xfId="0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28" xfId="0" quotePrefix="1" applyNumberFormat="1" applyFont="1" applyFill="1" applyBorder="1" applyAlignment="1" applyProtection="1">
      <alignment horizontal="left" vertical="center" shrinkToFit="1"/>
    </xf>
    <xf numFmtId="176" fontId="3" fillId="0" borderId="28" xfId="0" quotePrefix="1" applyNumberFormat="1" applyFont="1" applyFill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177" fontId="3" fillId="0" borderId="13" xfId="0" applyNumberFormat="1" applyFont="1" applyBorder="1" applyAlignment="1" applyProtection="1">
      <alignment horizontal="left" vertical="center" shrinkToFit="1"/>
    </xf>
    <xf numFmtId="0" fontId="0" fillId="0" borderId="35" xfId="0" applyBorder="1" applyAlignment="1">
      <alignment horizontal="center" vertical="top"/>
    </xf>
    <xf numFmtId="0" fontId="11" fillId="0" borderId="0" xfId="0" applyFont="1" applyAlignment="1">
      <alignment horizontal="left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41" xfId="0" applyNumberFormat="1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0" xfId="0" quotePrefix="1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43" xfId="0" applyFont="1" applyBorder="1" applyAlignment="1" applyProtection="1">
      <alignment horizontal="left" vertical="center" shrinkToFit="1"/>
    </xf>
    <xf numFmtId="0" fontId="3" fillId="0" borderId="43" xfId="0" applyNumberFormat="1" applyFont="1" applyBorder="1" applyAlignment="1" applyProtection="1">
      <alignment horizontal="left" vertical="center" shrinkToFit="1"/>
    </xf>
    <xf numFmtId="0" fontId="3" fillId="0" borderId="44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39" xfId="0" applyFont="1" applyBorder="1" applyAlignment="1" applyProtection="1">
      <alignment horizontal="left" vertical="center" shrinkToFit="1"/>
    </xf>
    <xf numFmtId="0" fontId="3" fillId="0" borderId="30" xfId="0" quotePrefix="1" applyFont="1" applyFill="1" applyBorder="1" applyAlignment="1" applyProtection="1">
      <alignment horizontal="left" vertical="center" shrinkToFit="1"/>
    </xf>
    <xf numFmtId="0" fontId="10" fillId="0" borderId="28" xfId="0" applyFont="1" applyFill="1" applyBorder="1" applyAlignment="1" applyProtection="1">
      <alignment horizontal="center" vertical="center" shrinkToFit="1"/>
    </xf>
    <xf numFmtId="2" fontId="3" fillId="0" borderId="43" xfId="0" applyNumberFormat="1" applyFont="1" applyBorder="1" applyAlignment="1" applyProtection="1">
      <alignment horizontal="left" vertical="center" shrinkToFit="1"/>
    </xf>
    <xf numFmtId="0" fontId="3" fillId="0" borderId="14" xfId="0" quotePrefix="1" applyFont="1" applyBorder="1" applyAlignment="1" applyProtection="1">
      <alignment horizontal="left" vertical="center" shrinkToFit="1"/>
    </xf>
    <xf numFmtId="0" fontId="3" fillId="0" borderId="15" xfId="0" quotePrefix="1" applyFont="1" applyBorder="1" applyAlignment="1" applyProtection="1">
      <alignment horizontal="left" vertical="center" shrinkToFit="1"/>
    </xf>
    <xf numFmtId="0" fontId="3" fillId="0" borderId="16" xfId="0" quotePrefix="1" applyFont="1" applyBorder="1" applyAlignment="1" applyProtection="1">
      <alignment horizontal="left" vertical="center" shrinkToFit="1"/>
    </xf>
    <xf numFmtId="0" fontId="10" fillId="0" borderId="29" xfId="0" applyFont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0" fillId="0" borderId="28" xfId="0" applyFont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left" vertical="center" shrinkToFit="1"/>
    </xf>
    <xf numFmtId="2" fontId="3" fillId="0" borderId="13" xfId="0" quotePrefix="1" applyNumberFormat="1" applyFont="1" applyBorder="1" applyAlignment="1" applyProtection="1">
      <alignment horizontal="left" vertical="center" shrinkToFit="1"/>
    </xf>
    <xf numFmtId="0" fontId="10" fillId="0" borderId="14" xfId="0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7" fontId="3" fillId="0" borderId="28" xfId="0" quotePrefix="1" applyNumberFormat="1" applyFont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34" xfId="0" applyNumberFormat="1" applyFont="1" applyFill="1" applyBorder="1" applyAlignment="1" applyProtection="1">
      <alignment horizontal="left" vertical="center" shrinkToFit="1"/>
    </xf>
    <xf numFmtId="0" fontId="3" fillId="0" borderId="3" xfId="0" applyNumberFormat="1" applyFont="1" applyFill="1" applyBorder="1" applyAlignment="1" applyProtection="1">
      <alignment horizontal="left" vertical="center" shrinkToFit="1"/>
    </xf>
    <xf numFmtId="0" fontId="3" fillId="0" borderId="25" xfId="0" applyFont="1" applyFill="1" applyBorder="1" applyAlignment="1" applyProtection="1">
      <alignment horizontal="left" vertical="center" shrinkToFit="1"/>
    </xf>
    <xf numFmtId="0" fontId="3" fillId="0" borderId="26" xfId="0" applyFont="1" applyFill="1" applyBorder="1" applyAlignment="1" applyProtection="1">
      <alignment horizontal="left" vertical="center" shrinkToFit="1"/>
    </xf>
    <xf numFmtId="0" fontId="3" fillId="0" borderId="45" xfId="0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 shrinkToFit="1"/>
    </xf>
    <xf numFmtId="0" fontId="0" fillId="0" borderId="35" xfId="0" applyBorder="1" applyAlignment="1">
      <alignment horizontal="center" vertical="center"/>
    </xf>
    <xf numFmtId="0" fontId="3" fillId="0" borderId="34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46" xfId="0" applyFont="1" applyFill="1" applyBorder="1" applyAlignment="1" applyProtection="1">
      <alignment horizontal="left" vertical="center" shrinkToFit="1"/>
    </xf>
    <xf numFmtId="0" fontId="3" fillId="0" borderId="47" xfId="0" applyFont="1" applyFill="1" applyBorder="1" applyAlignment="1" applyProtection="1">
      <alignment horizontal="left" vertical="center" shrinkToFit="1"/>
    </xf>
    <xf numFmtId="2" fontId="3" fillId="0" borderId="48" xfId="0" applyNumberFormat="1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0" fontId="3" fillId="0" borderId="39" xfId="0" applyFont="1" applyFill="1" applyBorder="1" applyAlignment="1" applyProtection="1">
      <alignment horizontal="left" vertical="center" shrinkToFit="1"/>
    </xf>
    <xf numFmtId="178" fontId="3" fillId="0" borderId="27" xfId="0" applyNumberFormat="1" applyFont="1" applyBorder="1" applyAlignment="1" applyProtection="1">
      <alignment horizontal="left" vertical="center" shrinkToFit="1"/>
    </xf>
    <xf numFmtId="178" fontId="3" fillId="0" borderId="23" xfId="0" applyNumberFormat="1" applyFont="1" applyBorder="1" applyAlignment="1" applyProtection="1">
      <alignment horizontal="left" vertical="center" shrinkToFit="1"/>
    </xf>
    <xf numFmtId="178" fontId="3" fillId="0" borderId="28" xfId="0" applyNumberFormat="1" applyFont="1" applyBorder="1" applyAlignment="1" applyProtection="1">
      <alignment horizontal="left" vertical="center" shrinkToFit="1"/>
    </xf>
    <xf numFmtId="178" fontId="3" fillId="0" borderId="29" xfId="0" applyNumberFormat="1" applyFont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0" fillId="0" borderId="35" xfId="0" applyBorder="1" applyAlignment="1">
      <alignment horizontal="center" vertical="center"/>
    </xf>
    <xf numFmtId="0" fontId="3" fillId="0" borderId="8" xfId="0" applyFont="1" applyBorder="1" applyAlignment="1" applyProtection="1">
      <alignment vertical="center" shrinkToFi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4" fillId="0" borderId="0" xfId="0" applyFont="1" applyBorder="1"/>
    <xf numFmtId="0" fontId="6" fillId="0" borderId="10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0" xfId="1" quotePrefix="1" applyFont="1" applyAlignment="1">
      <alignment horizontal="left" vertical="center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46" xfId="0" applyFont="1" applyBorder="1" applyAlignment="1" applyProtection="1">
      <alignment horizontal="left" vertical="center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48" xfId="0" applyFont="1" applyBorder="1" applyAlignment="1" applyProtection="1">
      <alignment horizontal="left" vertical="center" shrinkToFit="1"/>
    </xf>
  </cellXfs>
  <cellStyles count="3">
    <cellStyle name="통화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10kmW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4x100m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4x4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&#54596;&#4630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1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2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4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8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1500m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5000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100m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400m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3000mSC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10kmW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4x100m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4x400m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44256;/&#50668;&#44256;&#54596;&#463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45224;&#44256;1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45224;&#44256;4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45224;&#44256;15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45224;&#44256;5000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45224;&#44256;110mH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45224;&#44256;&#54596;&#4630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50668;&#44256;1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50668;&#44256;4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50668;&#44256;15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50668;&#44256;5000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50668;&#44256;100mH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1&#54617;&#45380;&#48512;/&#50668;&#44256;&#54596;&#4630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200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00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800m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500m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3000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10mH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5000mW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4x100mR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4x400mR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&#54596;&#4630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00m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200m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00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800m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500m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3000m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00mH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5000mW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4x100mR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4x400m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5000m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&#54596;&#46300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45224;&#51473;1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45224;&#51473;400m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45224;&#51473;800m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45224;&#51473;&#54596;&#46300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50668;&#51473;1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50668;&#51473;4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50668;&#51473;800m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50668;&#51473;&#54596;&#463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11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400m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/&#45224;&#44256;3000mS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0.2</v>
          </cell>
        </row>
        <row r="11">
          <cell r="C11" t="str">
            <v>이용문</v>
          </cell>
          <cell r="E11" t="str">
            <v>용남고</v>
          </cell>
          <cell r="F11">
            <v>10.81</v>
          </cell>
        </row>
        <row r="12">
          <cell r="C12" t="str">
            <v>박시영</v>
          </cell>
          <cell r="E12" t="str">
            <v>세정상업고</v>
          </cell>
          <cell r="F12">
            <v>10.81</v>
          </cell>
        </row>
        <row r="13">
          <cell r="C13" t="str">
            <v>최선재</v>
          </cell>
          <cell r="E13" t="str">
            <v>경남체육고</v>
          </cell>
          <cell r="F13">
            <v>10.83</v>
          </cell>
        </row>
        <row r="14">
          <cell r="C14" t="str">
            <v>이재성</v>
          </cell>
          <cell r="E14" t="str">
            <v>경기덕계고</v>
          </cell>
          <cell r="F14">
            <v>10.84</v>
          </cell>
        </row>
        <row r="15">
          <cell r="C15" t="str">
            <v>염종환</v>
          </cell>
          <cell r="E15" t="str">
            <v>경기체육고</v>
          </cell>
          <cell r="F15" t="str">
            <v>10.90</v>
          </cell>
        </row>
        <row r="16">
          <cell r="C16" t="str">
            <v>반인호</v>
          </cell>
          <cell r="E16" t="str">
            <v>문산수억고</v>
          </cell>
          <cell r="F16">
            <v>10.91</v>
          </cell>
        </row>
        <row r="17">
          <cell r="C17" t="str">
            <v>김영현</v>
          </cell>
          <cell r="E17" t="str">
            <v>태원고</v>
          </cell>
          <cell r="F17">
            <v>10.96</v>
          </cell>
        </row>
        <row r="18">
          <cell r="C18" t="str">
            <v>최규원</v>
          </cell>
          <cell r="E18" t="str">
            <v>경기덕계고</v>
          </cell>
          <cell r="F18">
            <v>10.96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김민규</v>
          </cell>
          <cell r="E11" t="str">
            <v>서울체육고</v>
          </cell>
          <cell r="F11" t="str">
            <v>43:58</v>
          </cell>
        </row>
        <row r="12">
          <cell r="C12" t="str">
            <v>정현구</v>
          </cell>
          <cell r="E12" t="str">
            <v>배문고</v>
          </cell>
          <cell r="F12" t="str">
            <v>44:24</v>
          </cell>
        </row>
        <row r="13">
          <cell r="C13" t="str">
            <v>라경민</v>
          </cell>
          <cell r="E13" t="str">
            <v>강원체육고</v>
          </cell>
          <cell r="F13" t="str">
            <v>44:38</v>
          </cell>
        </row>
        <row r="14">
          <cell r="C14" t="str">
            <v>이진섭</v>
          </cell>
          <cell r="E14" t="str">
            <v>배문고</v>
          </cell>
          <cell r="F14" t="str">
            <v>46:15</v>
          </cell>
        </row>
        <row r="15">
          <cell r="C15" t="str">
            <v>권민수</v>
          </cell>
          <cell r="E15" t="str">
            <v>경기소래고</v>
          </cell>
          <cell r="F15" t="str">
            <v>46:24</v>
          </cell>
        </row>
        <row r="16">
          <cell r="C16" t="str">
            <v>송민기</v>
          </cell>
          <cell r="E16" t="str">
            <v>인천체육고</v>
          </cell>
          <cell r="F16" t="str">
            <v>49:10</v>
          </cell>
        </row>
        <row r="17">
          <cell r="C17" t="str">
            <v>김대혁</v>
          </cell>
          <cell r="E17" t="str">
            <v>양정고</v>
          </cell>
          <cell r="F17" t="str">
            <v>49:45</v>
          </cell>
        </row>
        <row r="18">
          <cell r="C18" t="str">
            <v>이진규</v>
          </cell>
          <cell r="E18" t="str">
            <v>서울체육고</v>
          </cell>
          <cell r="F18" t="str">
            <v>49:59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손우찬 염종환 신윤섭 이시몬</v>
          </cell>
          <cell r="E11" t="str">
            <v>경기체육고</v>
          </cell>
          <cell r="F11">
            <v>42.55</v>
          </cell>
        </row>
        <row r="12">
          <cell r="C12" t="str">
            <v>이기재 김도영 안성재 박상민</v>
          </cell>
          <cell r="E12" t="str">
            <v>강원체육고</v>
          </cell>
          <cell r="F12">
            <v>42.56</v>
          </cell>
        </row>
        <row r="13">
          <cell r="C13" t="str">
            <v>곽현빈 박민제 주진영 양민규</v>
          </cell>
          <cell r="E13" t="str">
            <v>서울체육고</v>
          </cell>
          <cell r="F13">
            <v>42.66</v>
          </cell>
        </row>
        <row r="14">
          <cell r="C14" t="str">
            <v>표재찬 강승호 이승준 최선재</v>
          </cell>
          <cell r="E14" t="str">
            <v>경남체육고</v>
          </cell>
          <cell r="F14">
            <v>43.45</v>
          </cell>
        </row>
        <row r="15">
          <cell r="C15" t="str">
            <v>이주호 최창희 정봉민 방민식</v>
          </cell>
          <cell r="E15" t="str">
            <v>충북체육고</v>
          </cell>
          <cell r="F15">
            <v>43.89</v>
          </cell>
        </row>
        <row r="16">
          <cell r="C16" t="str">
            <v>최호창 최규원 서재영 한상욱</v>
          </cell>
          <cell r="E16" t="str">
            <v>경기덕계고</v>
          </cell>
          <cell r="F16">
            <v>48.33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이시몬 이창윤 염종환 신윤섭</v>
          </cell>
          <cell r="E11" t="str">
            <v>경기체육고</v>
          </cell>
          <cell r="F11" t="str">
            <v>3:17.31</v>
          </cell>
        </row>
        <row r="12">
          <cell r="C12" t="str">
            <v>곽현빈 양민규 주진영 박민제</v>
          </cell>
          <cell r="E12" t="str">
            <v>서울체육고</v>
          </cell>
          <cell r="F12" t="str">
            <v>3:17.87</v>
          </cell>
        </row>
        <row r="13">
          <cell r="C13" t="str">
            <v>정세영 곽동욱 오건엽 유진철</v>
          </cell>
          <cell r="E13" t="str">
            <v>대구체육고</v>
          </cell>
          <cell r="F13" t="str">
            <v>3:27.75</v>
          </cell>
        </row>
        <row r="14">
          <cell r="C14" t="str">
            <v>이의현 김상범 박지훈 김장욱</v>
          </cell>
          <cell r="E14" t="str">
            <v>경복고</v>
          </cell>
          <cell r="F14" t="str">
            <v>3:28.49</v>
          </cell>
        </row>
        <row r="15">
          <cell r="C15" t="str">
            <v>이현민 이승원 원세형 이시온</v>
          </cell>
          <cell r="E15" t="str">
            <v>경기용인고</v>
          </cell>
          <cell r="F15" t="str">
            <v>3:29.92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김주는</v>
          </cell>
          <cell r="E11" t="str">
            <v>경기체육고</v>
          </cell>
          <cell r="F11">
            <v>2.0499999999999998</v>
          </cell>
        </row>
        <row r="12">
          <cell r="C12" t="str">
            <v>곽상훈</v>
          </cell>
          <cell r="E12" t="str">
            <v>경남체육고</v>
          </cell>
          <cell r="F12">
            <v>1.99</v>
          </cell>
        </row>
        <row r="13">
          <cell r="C13" t="str">
            <v>서종휘</v>
          </cell>
          <cell r="E13" t="str">
            <v>인천체육고</v>
          </cell>
          <cell r="F13">
            <v>1.96</v>
          </cell>
        </row>
        <row r="14">
          <cell r="C14" t="str">
            <v>김현욱</v>
          </cell>
          <cell r="E14" t="str">
            <v>서울체육고</v>
          </cell>
          <cell r="F14" t="str">
            <v>1.90</v>
          </cell>
        </row>
        <row r="15">
          <cell r="C15" t="str">
            <v>양지석</v>
          </cell>
          <cell r="E15" t="str">
            <v>강원체육고</v>
          </cell>
          <cell r="F15" t="str">
            <v>1.90</v>
          </cell>
        </row>
        <row r="16">
          <cell r="C16" t="str">
            <v>정남중</v>
          </cell>
          <cell r="E16" t="str">
            <v>전남체육고</v>
          </cell>
          <cell r="F16">
            <v>1.85</v>
          </cell>
        </row>
        <row r="17">
          <cell r="C17" t="str">
            <v>최병국</v>
          </cell>
          <cell r="E17" t="str">
            <v>경북체육고</v>
          </cell>
          <cell r="F17" t="str">
            <v>1.70</v>
          </cell>
        </row>
        <row r="18">
          <cell r="C18" t="str">
            <v>이호준</v>
          </cell>
          <cell r="E18" t="str">
            <v>광주체육고</v>
          </cell>
          <cell r="F18">
            <v>1.65</v>
          </cell>
        </row>
      </sheetData>
      <sheetData sheetId="1">
        <row r="11">
          <cell r="C11" t="str">
            <v>안충현</v>
          </cell>
          <cell r="E11" t="str">
            <v>서울체육고</v>
          </cell>
          <cell r="F11" t="str">
            <v>3.80</v>
          </cell>
        </row>
      </sheetData>
      <sheetData sheetId="2">
        <row r="11">
          <cell r="C11" t="str">
            <v>심지민</v>
          </cell>
          <cell r="E11" t="str">
            <v>경기체육고</v>
          </cell>
          <cell r="F11" t="str">
            <v>7.16</v>
          </cell>
          <cell r="G11" t="str">
            <v>-0.8</v>
          </cell>
        </row>
        <row r="12">
          <cell r="C12" t="str">
            <v>이승준</v>
          </cell>
          <cell r="E12" t="str">
            <v>경기유신고</v>
          </cell>
          <cell r="F12" t="str">
            <v>7.14</v>
          </cell>
          <cell r="G12" t="str">
            <v>-0.6</v>
          </cell>
        </row>
        <row r="13">
          <cell r="C13" t="str">
            <v>서현민</v>
          </cell>
          <cell r="E13" t="str">
            <v>경북체육고</v>
          </cell>
          <cell r="F13" t="str">
            <v>7.09</v>
          </cell>
          <cell r="G13" t="str">
            <v>2.0</v>
          </cell>
        </row>
        <row r="14">
          <cell r="C14" t="str">
            <v>고재영</v>
          </cell>
          <cell r="E14" t="str">
            <v>경기화정고</v>
          </cell>
          <cell r="F14" t="str">
            <v>7.06</v>
          </cell>
          <cell r="G14" t="str">
            <v>0.6</v>
          </cell>
        </row>
        <row r="15">
          <cell r="C15" t="str">
            <v>노승민</v>
          </cell>
          <cell r="E15" t="str">
            <v>강원체육고</v>
          </cell>
          <cell r="F15" t="str">
            <v>6.97</v>
          </cell>
          <cell r="G15" t="str">
            <v>2.8</v>
          </cell>
        </row>
        <row r="16">
          <cell r="C16" t="str">
            <v>최종훈</v>
          </cell>
          <cell r="E16" t="str">
            <v>경기체육고</v>
          </cell>
          <cell r="F16" t="str">
            <v>6.90</v>
          </cell>
          <cell r="G16" t="str">
            <v>0.6</v>
          </cell>
        </row>
        <row r="17">
          <cell r="C17" t="str">
            <v>전창민</v>
          </cell>
          <cell r="E17" t="str">
            <v>세정상업고</v>
          </cell>
          <cell r="F17" t="str">
            <v>6.82</v>
          </cell>
          <cell r="G17" t="str">
            <v>-0.6</v>
          </cell>
        </row>
        <row r="18">
          <cell r="C18" t="str">
            <v>김명회</v>
          </cell>
          <cell r="E18" t="str">
            <v>광주체육고</v>
          </cell>
          <cell r="F18" t="str">
            <v>6.73</v>
          </cell>
          <cell r="G18" t="str">
            <v>-0.0</v>
          </cell>
        </row>
      </sheetData>
      <sheetData sheetId="3">
        <row r="11">
          <cell r="C11" t="str">
            <v>배정안</v>
          </cell>
          <cell r="E11" t="str">
            <v>대전체육고</v>
          </cell>
          <cell r="F11">
            <v>14.74</v>
          </cell>
          <cell r="G11" t="str">
            <v>1.2</v>
          </cell>
        </row>
        <row r="12">
          <cell r="C12" t="str">
            <v>허범상</v>
          </cell>
          <cell r="E12" t="str">
            <v>경기체육고</v>
          </cell>
          <cell r="F12">
            <v>14.71</v>
          </cell>
          <cell r="G12" t="str">
            <v>0.8</v>
          </cell>
        </row>
        <row r="13">
          <cell r="C13" t="str">
            <v>오준영</v>
          </cell>
          <cell r="E13" t="str">
            <v>김포제일공업고</v>
          </cell>
          <cell r="F13">
            <v>14.57</v>
          </cell>
          <cell r="G13" t="str">
            <v>-0.6</v>
          </cell>
        </row>
        <row r="14">
          <cell r="C14" t="str">
            <v>이민제</v>
          </cell>
          <cell r="E14" t="str">
            <v>서울체육고</v>
          </cell>
          <cell r="F14" t="str">
            <v>14.40</v>
          </cell>
          <cell r="G14" t="str">
            <v>1.3</v>
          </cell>
        </row>
        <row r="15">
          <cell r="C15" t="str">
            <v>전창민</v>
          </cell>
          <cell r="E15" t="str">
            <v>세정상업고</v>
          </cell>
          <cell r="F15">
            <v>14.36</v>
          </cell>
          <cell r="G15" t="str">
            <v>0.7</v>
          </cell>
        </row>
        <row r="16">
          <cell r="C16" t="str">
            <v>조홍조</v>
          </cell>
          <cell r="E16" t="str">
            <v>경북체육고</v>
          </cell>
          <cell r="F16">
            <v>14.31</v>
          </cell>
          <cell r="G16" t="str">
            <v>1.1</v>
          </cell>
        </row>
        <row r="17">
          <cell r="C17" t="str">
            <v>모유성</v>
          </cell>
          <cell r="E17" t="str">
            <v>포천일고</v>
          </cell>
          <cell r="F17">
            <v>13.69</v>
          </cell>
          <cell r="G17" t="str">
            <v>0.8</v>
          </cell>
        </row>
        <row r="18">
          <cell r="C18" t="str">
            <v>노승우</v>
          </cell>
          <cell r="E18" t="str">
            <v>광주체육고</v>
          </cell>
          <cell r="F18">
            <v>13.35</v>
          </cell>
          <cell r="G18" t="str">
            <v>0.4</v>
          </cell>
        </row>
      </sheetData>
      <sheetData sheetId="4">
        <row r="11">
          <cell r="C11" t="str">
            <v>여진성</v>
          </cell>
          <cell r="E11" t="str">
            <v>한솔고</v>
          </cell>
          <cell r="F11" t="str">
            <v>18.13 CR</v>
          </cell>
        </row>
        <row r="12">
          <cell r="C12" t="str">
            <v>김건주</v>
          </cell>
          <cell r="E12" t="str">
            <v>한솔고</v>
          </cell>
          <cell r="F12">
            <v>16.309999999999999</v>
          </cell>
        </row>
        <row r="13">
          <cell r="C13" t="str">
            <v>김창희</v>
          </cell>
          <cell r="E13" t="str">
            <v>충북체육고</v>
          </cell>
          <cell r="F13" t="str">
            <v>15.40</v>
          </cell>
        </row>
        <row r="14">
          <cell r="C14" t="str">
            <v>이도훈</v>
          </cell>
          <cell r="E14" t="str">
            <v>경주고</v>
          </cell>
          <cell r="F14">
            <v>15.01</v>
          </cell>
        </row>
        <row r="15">
          <cell r="C15" t="str">
            <v>박태준</v>
          </cell>
          <cell r="E15" t="str">
            <v>천안쌍용고</v>
          </cell>
          <cell r="F15">
            <v>14.82</v>
          </cell>
        </row>
        <row r="16">
          <cell r="C16" t="str">
            <v>이규태</v>
          </cell>
          <cell r="E16" t="str">
            <v>포천일고</v>
          </cell>
          <cell r="F16">
            <v>14.81</v>
          </cell>
        </row>
        <row r="17">
          <cell r="C17" t="str">
            <v>백성욱</v>
          </cell>
          <cell r="E17" t="str">
            <v>경기체육고</v>
          </cell>
          <cell r="F17">
            <v>14.79</v>
          </cell>
        </row>
        <row r="18">
          <cell r="C18" t="str">
            <v>박현우</v>
          </cell>
          <cell r="E18" t="str">
            <v>충현고</v>
          </cell>
          <cell r="F18">
            <v>14.23</v>
          </cell>
        </row>
      </sheetData>
      <sheetData sheetId="5">
        <row r="11">
          <cell r="C11" t="str">
            <v>황성상</v>
          </cell>
          <cell r="E11" t="str">
            <v>강원체육고</v>
          </cell>
          <cell r="F11" t="str">
            <v>49.42</v>
          </cell>
        </row>
        <row r="12">
          <cell r="C12" t="str">
            <v>김제빈</v>
          </cell>
          <cell r="E12" t="str">
            <v>경북체육고</v>
          </cell>
          <cell r="F12" t="str">
            <v>48.85</v>
          </cell>
        </row>
        <row r="13">
          <cell r="C13" t="str">
            <v>유성광</v>
          </cell>
          <cell r="E13" t="str">
            <v>전남체육고</v>
          </cell>
          <cell r="F13" t="str">
            <v>47.49</v>
          </cell>
        </row>
        <row r="14">
          <cell r="C14" t="str">
            <v>장민수</v>
          </cell>
          <cell r="E14" t="str">
            <v>충현고</v>
          </cell>
          <cell r="F14" t="str">
            <v>47.25</v>
          </cell>
        </row>
        <row r="15">
          <cell r="C15" t="str">
            <v>우인하</v>
          </cell>
          <cell r="E15" t="str">
            <v>영주동산고</v>
          </cell>
          <cell r="F15" t="str">
            <v>45.96</v>
          </cell>
        </row>
        <row r="16">
          <cell r="C16" t="str">
            <v>조성준</v>
          </cell>
          <cell r="E16" t="str">
            <v>충현고</v>
          </cell>
          <cell r="F16" t="str">
            <v>43.32</v>
          </cell>
        </row>
        <row r="17">
          <cell r="C17" t="str">
            <v>최준서</v>
          </cell>
          <cell r="E17" t="str">
            <v>경기심원고</v>
          </cell>
          <cell r="F17" t="str">
            <v>40.55</v>
          </cell>
        </row>
        <row r="18">
          <cell r="C18" t="str">
            <v>이승용</v>
          </cell>
          <cell r="E18" t="str">
            <v>영주동산고</v>
          </cell>
          <cell r="F18" t="str">
            <v>40.09</v>
          </cell>
        </row>
      </sheetData>
      <sheetData sheetId="6">
        <row r="11">
          <cell r="C11" t="str">
            <v>김준형</v>
          </cell>
          <cell r="E11" t="str">
            <v>서울체육고</v>
          </cell>
          <cell r="F11">
            <v>51.25</v>
          </cell>
        </row>
        <row r="12">
          <cell r="C12" t="str">
            <v>반지원</v>
          </cell>
          <cell r="E12" t="str">
            <v>인천체육고</v>
          </cell>
          <cell r="F12">
            <v>48.38</v>
          </cell>
        </row>
        <row r="13">
          <cell r="C13" t="str">
            <v>문선우</v>
          </cell>
          <cell r="E13" t="str">
            <v>서울체육고</v>
          </cell>
          <cell r="F13" t="str">
            <v>45.10</v>
          </cell>
        </row>
        <row r="14">
          <cell r="C14" t="str">
            <v>유승훈</v>
          </cell>
          <cell r="E14" t="str">
            <v>전남체육고</v>
          </cell>
          <cell r="F14">
            <v>43.63</v>
          </cell>
        </row>
        <row r="15">
          <cell r="C15" t="str">
            <v>임준호</v>
          </cell>
          <cell r="E15" t="str">
            <v>서울체육고</v>
          </cell>
          <cell r="F15">
            <v>42.78</v>
          </cell>
        </row>
        <row r="16">
          <cell r="C16" t="str">
            <v>이용준</v>
          </cell>
          <cell r="E16" t="str">
            <v>문창고</v>
          </cell>
          <cell r="F16">
            <v>36.869999999999997</v>
          </cell>
        </row>
      </sheetData>
      <sheetData sheetId="7">
        <row r="11">
          <cell r="C11" t="str">
            <v>김병현</v>
          </cell>
          <cell r="E11" t="str">
            <v>경기교하고</v>
          </cell>
          <cell r="F11" t="str">
            <v>62.39</v>
          </cell>
        </row>
        <row r="12">
          <cell r="C12" t="str">
            <v>장영록</v>
          </cell>
          <cell r="E12" t="str">
            <v>강원체육고</v>
          </cell>
          <cell r="F12" t="str">
            <v>60.35</v>
          </cell>
        </row>
        <row r="13">
          <cell r="C13" t="str">
            <v>김종윤</v>
          </cell>
          <cell r="E13" t="str">
            <v>경기체육고</v>
          </cell>
          <cell r="F13" t="str">
            <v>58.47</v>
          </cell>
        </row>
        <row r="14">
          <cell r="C14" t="str">
            <v>김영수</v>
          </cell>
          <cell r="E14" t="str">
            <v>전남체육고</v>
          </cell>
          <cell r="F14" t="str">
            <v>56.24</v>
          </cell>
        </row>
        <row r="15">
          <cell r="C15" t="str">
            <v>이민우</v>
          </cell>
          <cell r="E15" t="str">
            <v>강원체육고</v>
          </cell>
          <cell r="F15" t="str">
            <v>54.97</v>
          </cell>
        </row>
        <row r="16">
          <cell r="C16" t="str">
            <v>우석진</v>
          </cell>
          <cell r="E16" t="str">
            <v>경기체육고</v>
          </cell>
          <cell r="F16" t="str">
            <v>54.87</v>
          </cell>
        </row>
        <row r="17">
          <cell r="C17" t="str">
            <v>조성준</v>
          </cell>
          <cell r="E17" t="str">
            <v>충현고</v>
          </cell>
          <cell r="F17" t="str">
            <v>45.42</v>
          </cell>
        </row>
        <row r="18">
          <cell r="C18" t="str">
            <v>권용은</v>
          </cell>
          <cell r="E18" t="str">
            <v>문창고</v>
          </cell>
          <cell r="F18" t="str">
            <v>44.91</v>
          </cell>
        </row>
      </sheetData>
      <sheetData sheetId="8">
        <row r="11">
          <cell r="C11" t="str">
            <v>박정민</v>
          </cell>
          <cell r="E11" t="str">
            <v>이리공업고</v>
          </cell>
          <cell r="F11" t="str">
            <v>5,389점</v>
          </cell>
        </row>
        <row r="12">
          <cell r="C12" t="str">
            <v>이남호</v>
          </cell>
          <cell r="E12" t="str">
            <v>서울체육고</v>
          </cell>
          <cell r="F12" t="str">
            <v>5,047점</v>
          </cell>
        </row>
        <row r="13">
          <cell r="C13" t="str">
            <v>김승준</v>
          </cell>
          <cell r="E13" t="str">
            <v>서울체육고</v>
          </cell>
          <cell r="F13" t="str">
            <v>4,974점</v>
          </cell>
        </row>
        <row r="14">
          <cell r="C14" t="str">
            <v>김승우</v>
          </cell>
          <cell r="E14" t="str">
            <v>구로고</v>
          </cell>
          <cell r="F14" t="str">
            <v>4,758점</v>
          </cell>
        </row>
        <row r="15">
          <cell r="C15" t="str">
            <v>최호창</v>
          </cell>
          <cell r="E15" t="str">
            <v>경기덕계고</v>
          </cell>
          <cell r="F15" t="str">
            <v>3,902점</v>
          </cell>
        </row>
        <row r="16">
          <cell r="C16" t="str">
            <v>류민호</v>
          </cell>
          <cell r="E16" t="str">
            <v>경기체육고</v>
          </cell>
          <cell r="F16" t="str">
            <v>3,671점</v>
          </cell>
        </row>
        <row r="17">
          <cell r="C17" t="str">
            <v>고종원</v>
          </cell>
          <cell r="E17" t="str">
            <v>충북체육고</v>
          </cell>
          <cell r="F17" t="str">
            <v>3,081점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0.5</v>
          </cell>
        </row>
        <row r="11">
          <cell r="C11" t="str">
            <v>이한나</v>
          </cell>
          <cell r="E11" t="str">
            <v>경기수원정보과학고</v>
          </cell>
          <cell r="F11">
            <v>12.52</v>
          </cell>
        </row>
        <row r="12">
          <cell r="C12" t="str">
            <v>윤효정</v>
          </cell>
          <cell r="E12" t="str">
            <v>경기체육고</v>
          </cell>
          <cell r="F12">
            <v>12.58</v>
          </cell>
        </row>
        <row r="13">
          <cell r="C13" t="str">
            <v>권하영</v>
          </cell>
          <cell r="E13" t="str">
            <v>경기체육고</v>
          </cell>
          <cell r="F13">
            <v>12.59</v>
          </cell>
        </row>
        <row r="14">
          <cell r="C14" t="str">
            <v>이지호</v>
          </cell>
          <cell r="E14" t="str">
            <v>태원고</v>
          </cell>
          <cell r="F14">
            <v>12.61</v>
          </cell>
        </row>
        <row r="15">
          <cell r="C15" t="str">
            <v>한예솔</v>
          </cell>
          <cell r="E15" t="str">
            <v>경남체육고</v>
          </cell>
          <cell r="F15" t="str">
            <v>12.70</v>
          </cell>
        </row>
        <row r="16">
          <cell r="C16" t="str">
            <v>김하은</v>
          </cell>
          <cell r="E16" t="str">
            <v>경기용인고</v>
          </cell>
          <cell r="F16">
            <v>12.72</v>
          </cell>
        </row>
        <row r="17">
          <cell r="C17" t="str">
            <v>김재연</v>
          </cell>
          <cell r="E17" t="str">
            <v>경기덕계고</v>
          </cell>
          <cell r="F17">
            <v>12.76</v>
          </cell>
        </row>
        <row r="18">
          <cell r="C18" t="str">
            <v>옥민경</v>
          </cell>
          <cell r="E18" t="str">
            <v>경남체육고</v>
          </cell>
          <cell r="F18">
            <v>12.85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0.8</v>
          </cell>
        </row>
        <row r="11">
          <cell r="C11" t="str">
            <v>이한나</v>
          </cell>
          <cell r="E11" t="str">
            <v>경기수원정보과학고</v>
          </cell>
          <cell r="F11">
            <v>25.53</v>
          </cell>
        </row>
        <row r="12">
          <cell r="C12" t="str">
            <v>권하영</v>
          </cell>
          <cell r="E12" t="str">
            <v>경기체육고</v>
          </cell>
          <cell r="F12">
            <v>25.61</v>
          </cell>
        </row>
        <row r="13">
          <cell r="C13" t="str">
            <v>윤효정</v>
          </cell>
          <cell r="E13" t="str">
            <v>경기체육고</v>
          </cell>
          <cell r="F13">
            <v>26.04</v>
          </cell>
        </row>
        <row r="14">
          <cell r="C14" t="str">
            <v>문시연</v>
          </cell>
          <cell r="E14" t="str">
            <v>경기체육고</v>
          </cell>
          <cell r="F14">
            <v>26.21</v>
          </cell>
        </row>
        <row r="15">
          <cell r="C15" t="str">
            <v>유수민</v>
          </cell>
          <cell r="E15" t="str">
            <v>경기체육고</v>
          </cell>
          <cell r="F15" t="str">
            <v>26.30</v>
          </cell>
        </row>
        <row r="16">
          <cell r="C16" t="str">
            <v>백비원</v>
          </cell>
          <cell r="E16" t="str">
            <v>세정상업고</v>
          </cell>
          <cell r="F16">
            <v>26.49</v>
          </cell>
        </row>
        <row r="17">
          <cell r="C17" t="str">
            <v>노지현</v>
          </cell>
          <cell r="E17" t="str">
            <v>예천여자고</v>
          </cell>
          <cell r="F17">
            <v>26.64</v>
          </cell>
        </row>
        <row r="18">
          <cell r="C18" t="str">
            <v>한예솔</v>
          </cell>
          <cell r="E18" t="str">
            <v>경남체육고</v>
          </cell>
          <cell r="F18">
            <v>26.65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박예빈</v>
          </cell>
          <cell r="E11" t="str">
            <v>경기용인고</v>
          </cell>
          <cell r="F11" t="str">
            <v>59.06</v>
          </cell>
        </row>
        <row r="12">
          <cell r="C12" t="str">
            <v>김지혜</v>
          </cell>
          <cell r="E12" t="str">
            <v>경기체육고</v>
          </cell>
          <cell r="F12" t="str">
            <v>59.20</v>
          </cell>
        </row>
        <row r="13">
          <cell r="C13" t="str">
            <v>문시연</v>
          </cell>
          <cell r="E13" t="str">
            <v>경기체육고</v>
          </cell>
          <cell r="F13" t="str">
            <v>59.32</v>
          </cell>
        </row>
        <row r="14">
          <cell r="C14" t="str">
            <v>김민재</v>
          </cell>
          <cell r="E14" t="str">
            <v>서울체육고</v>
          </cell>
          <cell r="F14" t="str">
            <v>1:01.72</v>
          </cell>
        </row>
        <row r="15">
          <cell r="C15" t="str">
            <v>유수민</v>
          </cell>
          <cell r="E15" t="str">
            <v>경기체육고</v>
          </cell>
          <cell r="F15" t="str">
            <v>1:02.28</v>
          </cell>
        </row>
        <row r="16">
          <cell r="C16" t="str">
            <v>전혜원</v>
          </cell>
          <cell r="E16" t="str">
            <v>김화공업고</v>
          </cell>
          <cell r="F16" t="str">
            <v>1:02.41</v>
          </cell>
        </row>
        <row r="17">
          <cell r="C17" t="str">
            <v>황봄이</v>
          </cell>
          <cell r="E17" t="str">
            <v>충현고</v>
          </cell>
          <cell r="F17" t="str">
            <v>1:02.97</v>
          </cell>
        </row>
        <row r="18">
          <cell r="C18" t="str">
            <v>강영은</v>
          </cell>
          <cell r="E18" t="str">
            <v>강원체육고</v>
          </cell>
          <cell r="F18" t="str">
            <v>1:03.81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윤은지</v>
          </cell>
          <cell r="E11" t="str">
            <v>김천한일여자고</v>
          </cell>
          <cell r="F11" t="str">
            <v>2:19.71</v>
          </cell>
        </row>
        <row r="12">
          <cell r="C12" t="str">
            <v>이진원</v>
          </cell>
          <cell r="E12" t="str">
            <v>순창고</v>
          </cell>
          <cell r="F12" t="str">
            <v>2:21.60</v>
          </cell>
        </row>
        <row r="13">
          <cell r="C13" t="str">
            <v>황봄이</v>
          </cell>
          <cell r="E13" t="str">
            <v>충현고</v>
          </cell>
          <cell r="F13" t="str">
            <v>2:22.64</v>
          </cell>
        </row>
        <row r="14">
          <cell r="C14" t="str">
            <v>김수진</v>
          </cell>
          <cell r="E14" t="str">
            <v>오류고</v>
          </cell>
          <cell r="F14" t="str">
            <v>2:23.68</v>
          </cell>
        </row>
        <row r="15">
          <cell r="C15" t="str">
            <v>박수빈</v>
          </cell>
          <cell r="E15" t="str">
            <v>영광공업고</v>
          </cell>
          <cell r="F15" t="str">
            <v>2:24.31</v>
          </cell>
        </row>
        <row r="16">
          <cell r="C16" t="str">
            <v>박혜선</v>
          </cell>
          <cell r="E16" t="str">
            <v>김천한일여자고</v>
          </cell>
          <cell r="F16" t="str">
            <v>2:24.56</v>
          </cell>
        </row>
        <row r="17">
          <cell r="C17" t="str">
            <v>김스라</v>
          </cell>
          <cell r="E17" t="str">
            <v>경기체육고</v>
          </cell>
          <cell r="F17" t="str">
            <v>2:27.75</v>
          </cell>
        </row>
        <row r="18">
          <cell r="C18" t="str">
            <v>김가인</v>
          </cell>
          <cell r="E18" t="str">
            <v>속초여자고</v>
          </cell>
          <cell r="F18" t="str">
            <v>2:31.92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박명선</v>
          </cell>
          <cell r="E11" t="str">
            <v>김천한일여자고</v>
          </cell>
          <cell r="F11" t="str">
            <v>4:50.35</v>
          </cell>
        </row>
        <row r="12">
          <cell r="C12" t="str">
            <v>김수진</v>
          </cell>
          <cell r="E12" t="str">
            <v>오류고</v>
          </cell>
          <cell r="F12" t="str">
            <v>4:52.38</v>
          </cell>
        </row>
        <row r="13">
          <cell r="C13" t="str">
            <v>김스라</v>
          </cell>
          <cell r="E13" t="str">
            <v>경기체육고</v>
          </cell>
          <cell r="F13" t="str">
            <v>4:53.11</v>
          </cell>
        </row>
        <row r="14">
          <cell r="C14" t="str">
            <v>최민정</v>
          </cell>
          <cell r="E14" t="str">
            <v>서울체육고</v>
          </cell>
          <cell r="F14" t="str">
            <v>4:56.17</v>
          </cell>
        </row>
        <row r="15">
          <cell r="C15" t="str">
            <v>이진원</v>
          </cell>
          <cell r="E15" t="str">
            <v>순창고</v>
          </cell>
          <cell r="F15" t="str">
            <v>4:57.59</v>
          </cell>
        </row>
        <row r="16">
          <cell r="C16" t="str">
            <v>김현진</v>
          </cell>
          <cell r="E16" t="str">
            <v>영광공업고</v>
          </cell>
          <cell r="F16" t="str">
            <v>4:59.78</v>
          </cell>
        </row>
        <row r="17">
          <cell r="C17" t="str">
            <v>정희정</v>
          </cell>
          <cell r="E17" t="str">
            <v>속초여자고</v>
          </cell>
          <cell r="F17" t="str">
            <v>5:01.88</v>
          </cell>
        </row>
        <row r="18">
          <cell r="C18" t="str">
            <v>홍채민</v>
          </cell>
          <cell r="E18" t="str">
            <v>남한고</v>
          </cell>
          <cell r="F18" t="str">
            <v>5:03.79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김화영</v>
          </cell>
          <cell r="E11" t="str">
            <v>양구여자고</v>
          </cell>
          <cell r="F11" t="str">
            <v>17:51.39</v>
          </cell>
        </row>
        <row r="12">
          <cell r="C12" t="str">
            <v>최민정</v>
          </cell>
          <cell r="E12" t="str">
            <v>서울체육고</v>
          </cell>
          <cell r="F12" t="str">
            <v>18:17.73</v>
          </cell>
        </row>
        <row r="13">
          <cell r="C13" t="str">
            <v>이의진</v>
          </cell>
          <cell r="E13" t="str">
            <v>강원체육고</v>
          </cell>
          <cell r="F13" t="str">
            <v>18:41.34</v>
          </cell>
        </row>
        <row r="14">
          <cell r="C14" t="str">
            <v>김수연</v>
          </cell>
          <cell r="E14" t="str">
            <v>오류고</v>
          </cell>
          <cell r="F14" t="str">
            <v>19:41.75</v>
          </cell>
        </row>
        <row r="15">
          <cell r="C15" t="str">
            <v>박서연</v>
          </cell>
          <cell r="E15" t="str">
            <v>오류고</v>
          </cell>
          <cell r="F15" t="str">
            <v>19:46.60</v>
          </cell>
        </row>
        <row r="16">
          <cell r="C16" t="str">
            <v>임지율</v>
          </cell>
          <cell r="E16" t="str">
            <v>오류고</v>
          </cell>
          <cell r="F16" t="str">
            <v>20:23.33</v>
          </cell>
        </row>
        <row r="17">
          <cell r="C17" t="str">
            <v>김성은</v>
          </cell>
          <cell r="E17" t="str">
            <v>속초여자고</v>
          </cell>
          <cell r="F17" t="str">
            <v>20:26.44</v>
          </cell>
        </row>
        <row r="18">
          <cell r="C18" t="str">
            <v>고다현</v>
          </cell>
          <cell r="E18" t="str">
            <v>경기광주중앙고</v>
          </cell>
          <cell r="F18" t="str">
            <v>20:29.81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0.0</v>
          </cell>
        </row>
        <row r="11">
          <cell r="C11" t="str">
            <v>김영현</v>
          </cell>
          <cell r="E11" t="str">
            <v>태원고</v>
          </cell>
          <cell r="F11" t="str">
            <v>21.80</v>
          </cell>
        </row>
        <row r="12">
          <cell r="C12" t="str">
            <v>임병수</v>
          </cell>
          <cell r="E12" t="str">
            <v>경기심원고</v>
          </cell>
          <cell r="F12">
            <v>21.83</v>
          </cell>
        </row>
        <row r="13">
          <cell r="C13" t="str">
            <v>강승호</v>
          </cell>
          <cell r="E13" t="str">
            <v>경남체육고</v>
          </cell>
          <cell r="F13" t="str">
            <v>21.90</v>
          </cell>
        </row>
        <row r="14">
          <cell r="C14" t="str">
            <v>박민제</v>
          </cell>
          <cell r="E14" t="str">
            <v>서울체육고</v>
          </cell>
          <cell r="F14" t="str">
            <v>21.90</v>
          </cell>
        </row>
        <row r="15">
          <cell r="C15" t="str">
            <v>반인호</v>
          </cell>
          <cell r="E15" t="str">
            <v>문산수억고</v>
          </cell>
          <cell r="F15">
            <v>21.91</v>
          </cell>
        </row>
        <row r="16">
          <cell r="C16" t="str">
            <v>염종환</v>
          </cell>
          <cell r="E16" t="str">
            <v>경기체육고</v>
          </cell>
          <cell r="F16">
            <v>22.22</v>
          </cell>
        </row>
        <row r="17">
          <cell r="C17" t="str">
            <v>박상민</v>
          </cell>
          <cell r="E17" t="str">
            <v>강원체육고</v>
          </cell>
          <cell r="F17">
            <v>22.26</v>
          </cell>
        </row>
        <row r="18">
          <cell r="C18" t="str">
            <v>여준수</v>
          </cell>
          <cell r="E18" t="str">
            <v>경기모바일과학고</v>
          </cell>
          <cell r="F18">
            <v>22.31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>
            <v>1.9</v>
          </cell>
        </row>
        <row r="11">
          <cell r="C11" t="str">
            <v>이상미</v>
          </cell>
          <cell r="E11" t="str">
            <v>포천일고</v>
          </cell>
          <cell r="F11">
            <v>15.29</v>
          </cell>
        </row>
        <row r="12">
          <cell r="C12" t="str">
            <v>이나경</v>
          </cell>
          <cell r="E12" t="str">
            <v>경북체육고</v>
          </cell>
          <cell r="F12">
            <v>15.32</v>
          </cell>
        </row>
        <row r="13">
          <cell r="C13" t="str">
            <v>이하영</v>
          </cell>
          <cell r="E13" t="str">
            <v>인천체육고</v>
          </cell>
          <cell r="F13">
            <v>15.49</v>
          </cell>
        </row>
        <row r="14">
          <cell r="C14" t="str">
            <v>이선민</v>
          </cell>
          <cell r="E14" t="str">
            <v>경기덕계고</v>
          </cell>
          <cell r="F14">
            <v>15.53</v>
          </cell>
        </row>
        <row r="15">
          <cell r="C15" t="str">
            <v>김다영</v>
          </cell>
          <cell r="E15" t="str">
            <v>충현고</v>
          </cell>
          <cell r="F15">
            <v>16.18</v>
          </cell>
        </row>
        <row r="16">
          <cell r="C16" t="str">
            <v>정유나</v>
          </cell>
          <cell r="E16" t="str">
            <v>포항두호고</v>
          </cell>
          <cell r="F16">
            <v>16.309999999999999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이해인</v>
          </cell>
          <cell r="E11" t="str">
            <v>김화공업고</v>
          </cell>
          <cell r="F11" t="str">
            <v>1:01.20</v>
          </cell>
        </row>
        <row r="12">
          <cell r="C12" t="str">
            <v>김재연</v>
          </cell>
          <cell r="E12" t="str">
            <v>경기덕계고</v>
          </cell>
          <cell r="F12" t="str">
            <v>1:02.11</v>
          </cell>
        </row>
        <row r="13">
          <cell r="C13" t="str">
            <v>송시영</v>
          </cell>
          <cell r="E13" t="str">
            <v>예천여자고</v>
          </cell>
          <cell r="F13" t="str">
            <v>1:10.43</v>
          </cell>
        </row>
        <row r="14">
          <cell r="C14" t="str">
            <v>장세림</v>
          </cell>
          <cell r="E14" t="str">
            <v>인일여자고</v>
          </cell>
          <cell r="F14" t="str">
            <v>1:10.76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이유림</v>
          </cell>
          <cell r="E11" t="str">
            <v>김천한일여자고</v>
          </cell>
          <cell r="F11" t="str">
            <v>11:20.25</v>
          </cell>
        </row>
        <row r="12">
          <cell r="C12" t="str">
            <v>최수아</v>
          </cell>
          <cell r="E12" t="str">
            <v>인천체육고</v>
          </cell>
          <cell r="F12" t="str">
            <v>11:34.10</v>
          </cell>
        </row>
        <row r="13">
          <cell r="C13" t="str">
            <v>정혜원</v>
          </cell>
          <cell r="E13" t="str">
            <v>전남체육고</v>
          </cell>
          <cell r="F13" t="str">
            <v>11:42.08</v>
          </cell>
        </row>
        <row r="14">
          <cell r="C14" t="str">
            <v>이현정</v>
          </cell>
          <cell r="E14" t="str">
            <v>김천한일여자고</v>
          </cell>
          <cell r="F14" t="str">
            <v>11:53.75</v>
          </cell>
        </row>
        <row r="15">
          <cell r="C15" t="str">
            <v>강서연</v>
          </cell>
          <cell r="E15" t="str">
            <v>강릉여자고</v>
          </cell>
          <cell r="F15" t="str">
            <v>12:05.82</v>
          </cell>
        </row>
        <row r="16">
          <cell r="C16" t="str">
            <v>한지혜</v>
          </cell>
          <cell r="E16" t="str">
            <v>강릉여자고</v>
          </cell>
          <cell r="F16" t="str">
            <v>13:20.05</v>
          </cell>
        </row>
        <row r="17">
          <cell r="C17" t="str">
            <v>고다현</v>
          </cell>
          <cell r="E17" t="str">
            <v>경기광주중앙고</v>
          </cell>
          <cell r="F17" t="str">
            <v>14:16.73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최미지</v>
          </cell>
          <cell r="E11" t="str">
            <v>강릉여자고</v>
          </cell>
          <cell r="F11" t="str">
            <v>53:40</v>
          </cell>
        </row>
        <row r="12">
          <cell r="C12" t="str">
            <v>임지율</v>
          </cell>
          <cell r="E12" t="str">
            <v>오류고</v>
          </cell>
          <cell r="F12" t="str">
            <v>54:27</v>
          </cell>
        </row>
        <row r="13">
          <cell r="C13" t="str">
            <v>이선화</v>
          </cell>
          <cell r="E13" t="str">
            <v>충현고</v>
          </cell>
          <cell r="F13" t="str">
            <v>54:33</v>
          </cell>
        </row>
        <row r="14">
          <cell r="C14" t="str">
            <v>유다빈</v>
          </cell>
          <cell r="E14" t="str">
            <v>남한고</v>
          </cell>
          <cell r="F14" t="str">
            <v>54:45</v>
          </cell>
        </row>
        <row r="15">
          <cell r="C15" t="str">
            <v>강예지</v>
          </cell>
          <cell r="E15" t="str">
            <v>충현고</v>
          </cell>
          <cell r="F15" t="str">
            <v>58:57</v>
          </cell>
        </row>
        <row r="16">
          <cell r="C16" t="str">
            <v>안예진</v>
          </cell>
          <cell r="E16" t="str">
            <v>영광공업고</v>
          </cell>
          <cell r="F16" t="str">
            <v>1:01:19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김가진 옥민경 조수현 한예솔</v>
          </cell>
          <cell r="E11" t="str">
            <v>경남체육고</v>
          </cell>
          <cell r="F11">
            <v>50.67</v>
          </cell>
        </row>
        <row r="12">
          <cell r="C12" t="str">
            <v>김예진 김하은 김미수 박예빈</v>
          </cell>
          <cell r="E12" t="str">
            <v>경기용인고</v>
          </cell>
          <cell r="F12">
            <v>50.98</v>
          </cell>
        </row>
        <row r="13">
          <cell r="C13" t="str">
            <v>조희우 강영은 한정희 이은희</v>
          </cell>
          <cell r="E13" t="str">
            <v>강원체육고</v>
          </cell>
          <cell r="F13">
            <v>51.13</v>
          </cell>
        </row>
        <row r="14">
          <cell r="C14" t="str">
            <v>연다운 최다빈 김지혜 김나영</v>
          </cell>
          <cell r="E14" t="str">
            <v>경기체육고</v>
          </cell>
          <cell r="F14">
            <v>51.17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문시연 유수민 김지혜 권하영</v>
          </cell>
          <cell r="E11" t="str">
            <v>경기체육고</v>
          </cell>
          <cell r="F11" t="str">
            <v>4:03.14</v>
          </cell>
        </row>
        <row r="12">
          <cell r="C12" t="str">
            <v>박혜선 윤은지 박명선 석주연</v>
          </cell>
          <cell r="E12" t="str">
            <v>김천한일여자고</v>
          </cell>
          <cell r="F12" t="str">
            <v>4:14.17</v>
          </cell>
        </row>
        <row r="13">
          <cell r="C13" t="str">
            <v>이미진 전윤서 김민정 한지혜</v>
          </cell>
          <cell r="E13" t="str">
            <v>강릉여자고</v>
          </cell>
          <cell r="F13" t="str">
            <v>4:14.95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복시현</v>
          </cell>
          <cell r="E11" t="str">
            <v>이리여자고</v>
          </cell>
          <cell r="F11" t="str">
            <v>1.55</v>
          </cell>
        </row>
        <row r="12">
          <cell r="C12" t="str">
            <v>김하윤</v>
          </cell>
          <cell r="E12" t="str">
            <v>서울체육고</v>
          </cell>
          <cell r="F12" t="str">
            <v>1.40</v>
          </cell>
        </row>
        <row r="13">
          <cell r="C13" t="str">
            <v>박수빈</v>
          </cell>
          <cell r="E13" t="str">
            <v>강일고</v>
          </cell>
          <cell r="F13" t="str">
            <v>1.30</v>
          </cell>
        </row>
      </sheetData>
      <sheetData sheetId="1">
        <row r="11">
          <cell r="C11" t="str">
            <v>배한나</v>
          </cell>
          <cell r="E11" t="str">
            <v>경기체육고</v>
          </cell>
          <cell r="F11" t="str">
            <v>3.30</v>
          </cell>
        </row>
        <row r="12">
          <cell r="C12" t="str">
            <v>임찬혜</v>
          </cell>
          <cell r="E12" t="str">
            <v>경기체육고</v>
          </cell>
          <cell r="F12" t="str">
            <v>3.00</v>
          </cell>
        </row>
        <row r="13">
          <cell r="C13" t="str">
            <v>김다은</v>
          </cell>
          <cell r="E13" t="str">
            <v>울산스포츠과학고</v>
          </cell>
        </row>
        <row r="14">
          <cell r="C14" t="str">
            <v>홍수민</v>
          </cell>
          <cell r="E14" t="str">
            <v>서울체육고</v>
          </cell>
        </row>
        <row r="15">
          <cell r="C15" t="str">
            <v>오세희</v>
          </cell>
          <cell r="E15" t="str">
            <v>경기체육고</v>
          </cell>
          <cell r="F15" t="str">
            <v>2.40</v>
          </cell>
        </row>
      </sheetData>
      <sheetData sheetId="2">
        <row r="11">
          <cell r="C11" t="str">
            <v>유한솔</v>
          </cell>
          <cell r="E11" t="str">
            <v>대전체육고</v>
          </cell>
          <cell r="F11" t="str">
            <v>5.41</v>
          </cell>
          <cell r="G11" t="str">
            <v>1.6</v>
          </cell>
        </row>
        <row r="12">
          <cell r="C12" t="str">
            <v>유진</v>
          </cell>
          <cell r="E12" t="str">
            <v>경기소래고</v>
          </cell>
          <cell r="F12" t="str">
            <v>5.32</v>
          </cell>
          <cell r="G12" t="str">
            <v>1.2</v>
          </cell>
        </row>
        <row r="13">
          <cell r="C13" t="str">
            <v>김가진</v>
          </cell>
          <cell r="E13" t="str">
            <v>경남체육고</v>
          </cell>
          <cell r="F13" t="str">
            <v>5.23</v>
          </cell>
          <cell r="G13" t="str">
            <v>1.0</v>
          </cell>
        </row>
        <row r="14">
          <cell r="C14" t="str">
            <v>박진서</v>
          </cell>
          <cell r="E14" t="str">
            <v>경기심원고</v>
          </cell>
          <cell r="F14" t="str">
            <v>5.10</v>
          </cell>
          <cell r="G14" t="str">
            <v>2.8</v>
          </cell>
        </row>
        <row r="15">
          <cell r="C15" t="str">
            <v>정은아</v>
          </cell>
          <cell r="E15" t="str">
            <v>인천체육고</v>
          </cell>
          <cell r="F15" t="str">
            <v>4.99</v>
          </cell>
          <cell r="G15" t="str">
            <v>2.3</v>
          </cell>
        </row>
        <row r="16">
          <cell r="C16" t="str">
            <v>김연희</v>
          </cell>
          <cell r="E16" t="str">
            <v>경기용인고</v>
          </cell>
          <cell r="F16" t="str">
            <v>4.72</v>
          </cell>
          <cell r="G16" t="str">
            <v>2.8</v>
          </cell>
        </row>
        <row r="17">
          <cell r="C17" t="str">
            <v>임수민</v>
          </cell>
          <cell r="E17" t="str">
            <v>김화공업고</v>
          </cell>
          <cell r="F17" t="str">
            <v>4.33</v>
          </cell>
          <cell r="G17" t="str">
            <v>-0.1</v>
          </cell>
        </row>
      </sheetData>
      <sheetData sheetId="3">
        <row r="11">
          <cell r="C11" t="str">
            <v>박효원</v>
          </cell>
          <cell r="E11" t="str">
            <v>서울체육고</v>
          </cell>
          <cell r="F11" t="str">
            <v>11.84</v>
          </cell>
          <cell r="G11" t="str">
            <v>0.4</v>
          </cell>
        </row>
        <row r="12">
          <cell r="C12" t="str">
            <v>유진</v>
          </cell>
          <cell r="E12" t="str">
            <v>경기소래고</v>
          </cell>
          <cell r="F12" t="str">
            <v>11.68</v>
          </cell>
          <cell r="G12" t="str">
            <v>0.3</v>
          </cell>
        </row>
        <row r="13">
          <cell r="C13" t="str">
            <v>정은아</v>
          </cell>
          <cell r="E13" t="str">
            <v>인천체육고</v>
          </cell>
          <cell r="F13" t="str">
            <v>11.49</v>
          </cell>
          <cell r="G13" t="str">
            <v>-0.3</v>
          </cell>
        </row>
        <row r="14">
          <cell r="C14" t="str">
            <v>김가진</v>
          </cell>
          <cell r="E14" t="str">
            <v>경남체육고</v>
          </cell>
          <cell r="F14" t="str">
            <v>11.22</v>
          </cell>
          <cell r="G14" t="str">
            <v>0.1</v>
          </cell>
        </row>
        <row r="15">
          <cell r="C15" t="str">
            <v>박수빈</v>
          </cell>
          <cell r="E15" t="str">
            <v>강일고</v>
          </cell>
          <cell r="F15" t="str">
            <v>11.21</v>
          </cell>
          <cell r="G15" t="str">
            <v>0.9</v>
          </cell>
        </row>
        <row r="16">
          <cell r="C16" t="str">
            <v>박진서</v>
          </cell>
          <cell r="E16" t="str">
            <v>경기심원고</v>
          </cell>
          <cell r="F16" t="str">
            <v>11.08</v>
          </cell>
          <cell r="G16" t="str">
            <v>1.1</v>
          </cell>
        </row>
        <row r="17">
          <cell r="C17" t="str">
            <v>김연희</v>
          </cell>
          <cell r="E17" t="str">
            <v>경기용인고</v>
          </cell>
          <cell r="F17" t="str">
            <v>10.90</v>
          </cell>
          <cell r="G17" t="str">
            <v>0.4</v>
          </cell>
        </row>
      </sheetData>
      <sheetData sheetId="4">
        <row r="11">
          <cell r="C11" t="str">
            <v>김한빈</v>
          </cell>
          <cell r="E11" t="str">
            <v>충현고</v>
          </cell>
          <cell r="F11" t="str">
            <v>13.07</v>
          </cell>
        </row>
        <row r="12">
          <cell r="C12" t="str">
            <v>남경민</v>
          </cell>
          <cell r="E12" t="str">
            <v>인천체육고</v>
          </cell>
          <cell r="F12" t="str">
            <v>11.86</v>
          </cell>
        </row>
        <row r="13">
          <cell r="C13" t="str">
            <v>이아빈</v>
          </cell>
          <cell r="E13" t="str">
            <v>이리공업고</v>
          </cell>
          <cell r="F13" t="str">
            <v>10.92</v>
          </cell>
        </row>
        <row r="14">
          <cell r="C14" t="str">
            <v>진서희</v>
          </cell>
          <cell r="E14" t="str">
            <v>포항두호고</v>
          </cell>
          <cell r="F14" t="str">
            <v>10.53</v>
          </cell>
        </row>
        <row r="15">
          <cell r="C15" t="str">
            <v>임채완</v>
          </cell>
          <cell r="E15" t="str">
            <v>경기심원고</v>
          </cell>
          <cell r="F15" t="str">
            <v>6.70</v>
          </cell>
        </row>
      </sheetData>
      <sheetData sheetId="5">
        <row r="11">
          <cell r="C11" t="str">
            <v>박수진</v>
          </cell>
          <cell r="E11" t="str">
            <v>이리공업고</v>
          </cell>
          <cell r="F11">
            <v>42.71</v>
          </cell>
        </row>
        <row r="12">
          <cell r="C12" t="str">
            <v>박혜지</v>
          </cell>
          <cell r="E12" t="str">
            <v>전남체육고</v>
          </cell>
          <cell r="F12">
            <v>40.619999999999997</v>
          </cell>
        </row>
        <row r="13">
          <cell r="C13" t="str">
            <v>양은서</v>
          </cell>
          <cell r="E13" t="str">
            <v>경기체육고</v>
          </cell>
          <cell r="F13" t="str">
            <v>37.90</v>
          </cell>
        </row>
        <row r="14">
          <cell r="C14" t="str">
            <v>김예은</v>
          </cell>
          <cell r="E14" t="str">
            <v>강원체육고</v>
          </cell>
          <cell r="F14">
            <v>37.270000000000003</v>
          </cell>
        </row>
        <row r="15">
          <cell r="C15" t="str">
            <v>민세빈</v>
          </cell>
          <cell r="E15" t="str">
            <v>서울체육고</v>
          </cell>
          <cell r="F15">
            <v>36.659999999999997</v>
          </cell>
        </row>
        <row r="16">
          <cell r="C16" t="str">
            <v>김선희</v>
          </cell>
          <cell r="E16" t="str">
            <v>경남체육고</v>
          </cell>
          <cell r="F16">
            <v>35.11</v>
          </cell>
        </row>
        <row r="17">
          <cell r="C17" t="str">
            <v>이다이</v>
          </cell>
          <cell r="E17" t="str">
            <v>서울체육고</v>
          </cell>
          <cell r="F17">
            <v>32.28</v>
          </cell>
        </row>
        <row r="18">
          <cell r="C18" t="str">
            <v>배선경</v>
          </cell>
          <cell r="E18" t="str">
            <v>인천체육고</v>
          </cell>
          <cell r="F18">
            <v>31.87</v>
          </cell>
        </row>
      </sheetData>
      <sheetData sheetId="6">
        <row r="11">
          <cell r="C11" t="str">
            <v>이유라</v>
          </cell>
          <cell r="E11" t="str">
            <v>울산스포츠과학고</v>
          </cell>
          <cell r="F11" t="str">
            <v>52.35</v>
          </cell>
        </row>
        <row r="12">
          <cell r="C12" t="str">
            <v>장은휘</v>
          </cell>
          <cell r="E12" t="str">
            <v>이리공업고</v>
          </cell>
          <cell r="F12" t="str">
            <v>45.53</v>
          </cell>
        </row>
        <row r="13">
          <cell r="C13" t="str">
            <v>설미연</v>
          </cell>
          <cell r="E13" t="str">
            <v>충북체육고</v>
          </cell>
          <cell r="F13" t="str">
            <v>43.53</v>
          </cell>
        </row>
        <row r="14">
          <cell r="C14" t="str">
            <v>손채연</v>
          </cell>
          <cell r="E14" t="str">
            <v>충현고</v>
          </cell>
          <cell r="F14" t="str">
            <v>42.40</v>
          </cell>
        </row>
        <row r="15">
          <cell r="C15" t="str">
            <v>박소담</v>
          </cell>
          <cell r="E15" t="str">
            <v>충현고</v>
          </cell>
          <cell r="F15" t="str">
            <v>37.66</v>
          </cell>
        </row>
        <row r="16">
          <cell r="C16" t="str">
            <v>이유정</v>
          </cell>
          <cell r="E16" t="str">
            <v>울산스포츠과학고</v>
          </cell>
          <cell r="F16" t="str">
            <v>27.97</v>
          </cell>
        </row>
      </sheetData>
      <sheetData sheetId="7">
        <row r="11">
          <cell r="C11" t="str">
            <v>이세빈</v>
          </cell>
          <cell r="E11" t="str">
            <v>이리공업고</v>
          </cell>
          <cell r="F11" t="str">
            <v>44.80</v>
          </cell>
        </row>
        <row r="12">
          <cell r="C12" t="str">
            <v>김지민</v>
          </cell>
          <cell r="E12" t="str">
            <v>포항두호고</v>
          </cell>
          <cell r="F12">
            <v>43.36</v>
          </cell>
        </row>
        <row r="13">
          <cell r="C13" t="str">
            <v>우진</v>
          </cell>
          <cell r="E13" t="str">
            <v>경북체육고</v>
          </cell>
          <cell r="F13">
            <v>39.36</v>
          </cell>
        </row>
        <row r="14">
          <cell r="C14" t="str">
            <v>김어진</v>
          </cell>
          <cell r="E14" t="str">
            <v>경기체육고</v>
          </cell>
          <cell r="F14">
            <v>38.770000000000003</v>
          </cell>
        </row>
        <row r="15">
          <cell r="C15" t="str">
            <v>한지수</v>
          </cell>
          <cell r="E15" t="str">
            <v>서울체육고</v>
          </cell>
          <cell r="F15">
            <v>37.24</v>
          </cell>
        </row>
        <row r="16">
          <cell r="C16" t="str">
            <v>염채원</v>
          </cell>
          <cell r="E16" t="str">
            <v>울산스포츠과학고</v>
          </cell>
          <cell r="F16" t="str">
            <v>35.20</v>
          </cell>
        </row>
        <row r="17">
          <cell r="C17" t="str">
            <v>신수연</v>
          </cell>
          <cell r="E17" t="str">
            <v>강원체육고</v>
          </cell>
          <cell r="F17">
            <v>34.130000000000003</v>
          </cell>
        </row>
        <row r="18">
          <cell r="C18" t="str">
            <v>서정화</v>
          </cell>
          <cell r="E18" t="str">
            <v>충북체육고</v>
          </cell>
          <cell r="F18">
            <v>31.67</v>
          </cell>
        </row>
      </sheetData>
      <sheetData sheetId="8">
        <row r="11">
          <cell r="C11" t="str">
            <v>박효원</v>
          </cell>
          <cell r="E11" t="str">
            <v>서울체육고</v>
          </cell>
          <cell r="F11" t="str">
            <v>4,095점</v>
          </cell>
        </row>
        <row r="12">
          <cell r="C12" t="str">
            <v>김다영</v>
          </cell>
          <cell r="E12" t="str">
            <v>충현고</v>
          </cell>
          <cell r="F12" t="str">
            <v>3,845점</v>
          </cell>
        </row>
        <row r="13">
          <cell r="C13" t="str">
            <v>이예빈</v>
          </cell>
          <cell r="E13" t="str">
            <v>경기체육고</v>
          </cell>
          <cell r="F13" t="str">
            <v>3,660점</v>
          </cell>
        </row>
        <row r="14">
          <cell r="C14" t="str">
            <v>정유나</v>
          </cell>
          <cell r="E14" t="str">
            <v>포항두호고</v>
          </cell>
          <cell r="F14" t="str">
            <v>3,456점</v>
          </cell>
        </row>
        <row r="15">
          <cell r="C15" t="str">
            <v>이다은</v>
          </cell>
          <cell r="E15" t="str">
            <v>경북체육고</v>
          </cell>
          <cell r="F15" t="str">
            <v>3,214점</v>
          </cell>
        </row>
        <row r="16">
          <cell r="C16" t="str">
            <v>장세림</v>
          </cell>
          <cell r="E16" t="str">
            <v>인일여자고</v>
          </cell>
          <cell r="F16" t="str">
            <v>3,159점</v>
          </cell>
        </row>
        <row r="17">
          <cell r="C17" t="str">
            <v>정지은</v>
          </cell>
          <cell r="E17" t="str">
            <v>천안쌍용고</v>
          </cell>
          <cell r="F17" t="str">
            <v>2,985점</v>
          </cell>
        </row>
        <row r="18">
          <cell r="C18" t="str">
            <v>이선주</v>
          </cell>
          <cell r="E18" t="str">
            <v>대전체육고</v>
          </cell>
          <cell r="F18" t="str">
            <v>2,661점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-1.0</v>
          </cell>
        </row>
        <row r="11">
          <cell r="C11" t="str">
            <v>최성열</v>
          </cell>
          <cell r="E11" t="str">
            <v>충남체육고</v>
          </cell>
          <cell r="F11">
            <v>11.22</v>
          </cell>
        </row>
        <row r="12">
          <cell r="C12" t="str">
            <v>심지민</v>
          </cell>
          <cell r="E12" t="str">
            <v>경기체육고</v>
          </cell>
          <cell r="F12">
            <v>11.46</v>
          </cell>
        </row>
        <row r="13">
          <cell r="C13" t="str">
            <v>서지민</v>
          </cell>
          <cell r="E13" t="str">
            <v>경기체육고</v>
          </cell>
          <cell r="F13" t="str">
            <v>11.60</v>
          </cell>
        </row>
        <row r="14">
          <cell r="C14" t="str">
            <v>최지성</v>
          </cell>
          <cell r="E14" t="str">
            <v>강원체육고</v>
          </cell>
          <cell r="F14">
            <v>11.72</v>
          </cell>
        </row>
        <row r="15">
          <cell r="C15" t="str">
            <v>서태무</v>
          </cell>
          <cell r="E15" t="str">
            <v>충현고</v>
          </cell>
          <cell r="F15">
            <v>11.72</v>
          </cell>
        </row>
        <row r="16">
          <cell r="C16" t="str">
            <v>이주호</v>
          </cell>
          <cell r="E16" t="str">
            <v>충북체육고</v>
          </cell>
          <cell r="F16">
            <v>11.82</v>
          </cell>
        </row>
        <row r="17">
          <cell r="C17" t="str">
            <v>김동규</v>
          </cell>
          <cell r="E17" t="str">
            <v>대구체육고</v>
          </cell>
          <cell r="F17">
            <v>11.83</v>
          </cell>
        </row>
        <row r="18">
          <cell r="C18" t="str">
            <v>김윤택</v>
          </cell>
          <cell r="E18" t="str">
            <v>은행고</v>
          </cell>
          <cell r="F18">
            <v>12.06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곽현빈</v>
          </cell>
          <cell r="E11" t="str">
            <v>서울체육고</v>
          </cell>
          <cell r="F11" t="str">
            <v>50.62</v>
          </cell>
        </row>
        <row r="12">
          <cell r="C12" t="str">
            <v>조주환</v>
          </cell>
          <cell r="E12" t="str">
            <v>인천체육고</v>
          </cell>
          <cell r="F12" t="str">
            <v>51.26</v>
          </cell>
        </row>
        <row r="13">
          <cell r="C13" t="str">
            <v>전준민</v>
          </cell>
          <cell r="E13" t="str">
            <v>경기소래고</v>
          </cell>
          <cell r="F13" t="str">
            <v>51.46</v>
          </cell>
        </row>
        <row r="14">
          <cell r="C14" t="str">
            <v>우연호</v>
          </cell>
          <cell r="E14" t="str">
            <v>경기유신고</v>
          </cell>
          <cell r="F14" t="str">
            <v>51.47</v>
          </cell>
        </row>
        <row r="15">
          <cell r="C15" t="str">
            <v>이의현</v>
          </cell>
          <cell r="E15" t="str">
            <v>경복고</v>
          </cell>
          <cell r="F15" t="str">
            <v>51.74</v>
          </cell>
        </row>
        <row r="16">
          <cell r="C16" t="str">
            <v>배성민</v>
          </cell>
          <cell r="E16" t="str">
            <v>인천체육고</v>
          </cell>
          <cell r="F16" t="str">
            <v>52.02</v>
          </cell>
        </row>
        <row r="17">
          <cell r="C17" t="str">
            <v>김우혁</v>
          </cell>
          <cell r="E17" t="str">
            <v>광주체육고</v>
          </cell>
          <cell r="F17" t="str">
            <v>53.31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김도엽</v>
          </cell>
          <cell r="E11" t="str">
            <v>충현고</v>
          </cell>
          <cell r="F11" t="str">
            <v>4:21.31</v>
          </cell>
        </row>
        <row r="12">
          <cell r="C12" t="str">
            <v>이현우</v>
          </cell>
          <cell r="E12" t="str">
            <v>대구체육고</v>
          </cell>
          <cell r="F12" t="str">
            <v>4:23.57</v>
          </cell>
        </row>
        <row r="13">
          <cell r="C13" t="str">
            <v>김진우</v>
          </cell>
          <cell r="E13" t="str">
            <v>전남체육고</v>
          </cell>
          <cell r="F13" t="str">
            <v>4:24.87</v>
          </cell>
        </row>
        <row r="14">
          <cell r="C14" t="str">
            <v>박인재</v>
          </cell>
          <cell r="E14" t="str">
            <v>강원체육고</v>
          </cell>
          <cell r="F14" t="str">
            <v>4:26.64</v>
          </cell>
        </row>
        <row r="15">
          <cell r="C15" t="str">
            <v>조성민</v>
          </cell>
          <cell r="E15" t="str">
            <v>경기문산제일고</v>
          </cell>
          <cell r="F15" t="str">
            <v>4:36.60</v>
          </cell>
        </row>
        <row r="16">
          <cell r="C16" t="str">
            <v>양준혁</v>
          </cell>
          <cell r="E16" t="str">
            <v>해룡고</v>
          </cell>
          <cell r="F16" t="str">
            <v>4:37.88</v>
          </cell>
        </row>
        <row r="17">
          <cell r="C17" t="str">
            <v>고지우</v>
          </cell>
          <cell r="E17" t="str">
            <v>경기체육고</v>
          </cell>
          <cell r="F17" t="str">
            <v>4:38.43</v>
          </cell>
        </row>
        <row r="18">
          <cell r="C18" t="str">
            <v>김형욱</v>
          </cell>
          <cell r="E18" t="str">
            <v>김포제일공업고</v>
          </cell>
          <cell r="F18" t="str">
            <v>4:38.76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서재영</v>
          </cell>
          <cell r="E11" t="str">
            <v>경기덕계고</v>
          </cell>
          <cell r="F11" t="str">
            <v>47.98</v>
          </cell>
        </row>
        <row r="12">
          <cell r="C12" t="str">
            <v>신윤섭</v>
          </cell>
          <cell r="E12" t="str">
            <v>경기체육고</v>
          </cell>
          <cell r="F12">
            <v>48.27</v>
          </cell>
        </row>
        <row r="13">
          <cell r="C13" t="str">
            <v>김윤재</v>
          </cell>
          <cell r="E13" t="str">
            <v>은행고</v>
          </cell>
          <cell r="F13">
            <v>48.84</v>
          </cell>
        </row>
        <row r="14">
          <cell r="C14" t="str">
            <v>양민규</v>
          </cell>
          <cell r="E14" t="str">
            <v>서울체육고</v>
          </cell>
          <cell r="F14">
            <v>49.04</v>
          </cell>
        </row>
        <row r="15">
          <cell r="C15" t="str">
            <v>김지원</v>
          </cell>
          <cell r="E15" t="str">
            <v>전남체육고</v>
          </cell>
          <cell r="F15">
            <v>49.11</v>
          </cell>
        </row>
        <row r="16">
          <cell r="C16" t="str">
            <v>김유현</v>
          </cell>
          <cell r="E16" t="str">
            <v>전남체육고</v>
          </cell>
          <cell r="F16" t="str">
            <v>49.70</v>
          </cell>
        </row>
        <row r="17">
          <cell r="C17" t="str">
            <v>박민제</v>
          </cell>
          <cell r="E17" t="str">
            <v>서울체육고</v>
          </cell>
          <cell r="F17">
            <v>49.73</v>
          </cell>
        </row>
        <row r="18">
          <cell r="C18" t="str">
            <v>이창윤</v>
          </cell>
          <cell r="E18" t="str">
            <v>경기체육고</v>
          </cell>
          <cell r="F18">
            <v>50.95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홍진표</v>
          </cell>
          <cell r="E11" t="str">
            <v>충북체육고</v>
          </cell>
          <cell r="F11" t="str">
            <v>16:34.23</v>
          </cell>
        </row>
        <row r="12">
          <cell r="C12" t="str">
            <v>박세민</v>
          </cell>
          <cell r="E12" t="str">
            <v>대구체육고</v>
          </cell>
          <cell r="F12" t="str">
            <v>16:40.67</v>
          </cell>
        </row>
        <row r="13">
          <cell r="C13" t="str">
            <v>김주민</v>
          </cell>
          <cell r="E13" t="str">
            <v>강원체육고</v>
          </cell>
          <cell r="F13" t="str">
            <v>16:54.96</v>
          </cell>
        </row>
        <row r="14">
          <cell r="C14" t="str">
            <v>김연준</v>
          </cell>
          <cell r="E14" t="str">
            <v>경기체육고</v>
          </cell>
          <cell r="F14" t="str">
            <v>17:15.31</v>
          </cell>
        </row>
        <row r="15">
          <cell r="C15" t="str">
            <v>이준호</v>
          </cell>
          <cell r="E15" t="str">
            <v>남한고</v>
          </cell>
          <cell r="F15" t="str">
            <v>17:28.03</v>
          </cell>
        </row>
        <row r="16">
          <cell r="C16" t="str">
            <v>남대현</v>
          </cell>
          <cell r="E16" t="str">
            <v>충북체육고</v>
          </cell>
          <cell r="F16" t="str">
            <v>17:55.48</v>
          </cell>
        </row>
        <row r="17">
          <cell r="C17" t="str">
            <v>심규태</v>
          </cell>
          <cell r="E17" t="str">
            <v>단양고</v>
          </cell>
          <cell r="F17" t="str">
            <v>18:05.99</v>
          </cell>
        </row>
        <row r="18">
          <cell r="C18" t="str">
            <v>문현성</v>
          </cell>
          <cell r="E18" t="str">
            <v>남한고</v>
          </cell>
          <cell r="F18" t="str">
            <v>18:19.66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-0.1</v>
          </cell>
        </row>
        <row r="11">
          <cell r="C11" t="str">
            <v>임채민</v>
          </cell>
          <cell r="E11" t="str">
            <v>광주체육고</v>
          </cell>
          <cell r="F11">
            <v>16.440000000000001</v>
          </cell>
        </row>
        <row r="12">
          <cell r="C12" t="str">
            <v>유수호</v>
          </cell>
          <cell r="E12" t="str">
            <v>경기심원고</v>
          </cell>
          <cell r="F12" t="str">
            <v>19.00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멀리"/>
      <sheetName val="포환"/>
      <sheetName val="원반"/>
    </sheetNames>
    <sheetDataSet>
      <sheetData sheetId="0">
        <row r="11">
          <cell r="C11" t="str">
            <v>박평화</v>
          </cell>
          <cell r="E11" t="str">
            <v>경기체육고</v>
          </cell>
          <cell r="F11" t="str">
            <v>1.75</v>
          </cell>
        </row>
        <row r="12">
          <cell r="C12" t="str">
            <v>유재혁</v>
          </cell>
          <cell r="E12" t="str">
            <v>은행고</v>
          </cell>
          <cell r="F12" t="str">
            <v>1.75</v>
          </cell>
        </row>
        <row r="13">
          <cell r="C13" t="str">
            <v>유성은</v>
          </cell>
          <cell r="E13" t="str">
            <v>충북체육고</v>
          </cell>
          <cell r="F13" t="str">
            <v>1.70</v>
          </cell>
        </row>
      </sheetData>
      <sheetData sheetId="1">
        <row r="11">
          <cell r="C11" t="str">
            <v>김태환</v>
          </cell>
          <cell r="E11" t="str">
            <v>경기체육고</v>
          </cell>
          <cell r="F11">
            <v>6.67</v>
          </cell>
          <cell r="G11" t="str">
            <v>-0.0</v>
          </cell>
        </row>
        <row r="12">
          <cell r="C12" t="str">
            <v>조성태</v>
          </cell>
          <cell r="E12" t="str">
            <v>포항두호고</v>
          </cell>
          <cell r="F12">
            <v>6.64</v>
          </cell>
          <cell r="G12" t="str">
            <v>-0.2</v>
          </cell>
        </row>
        <row r="13">
          <cell r="C13" t="str">
            <v>조홍조</v>
          </cell>
          <cell r="E13" t="str">
            <v>경북체육고</v>
          </cell>
          <cell r="F13" t="str">
            <v>6.60</v>
          </cell>
          <cell r="G13" t="str">
            <v>-0.2</v>
          </cell>
        </row>
        <row r="14">
          <cell r="C14" t="str">
            <v>시현욱</v>
          </cell>
          <cell r="E14" t="str">
            <v>경복고</v>
          </cell>
          <cell r="F14">
            <v>6.53</v>
          </cell>
          <cell r="G14" t="str">
            <v>0.4</v>
          </cell>
        </row>
        <row r="15">
          <cell r="C15" t="str">
            <v>송영조</v>
          </cell>
          <cell r="E15" t="str">
            <v>강일고</v>
          </cell>
          <cell r="F15">
            <v>6.41</v>
          </cell>
          <cell r="G15" t="str">
            <v>1.1</v>
          </cell>
        </row>
        <row r="16">
          <cell r="C16" t="str">
            <v>모유성</v>
          </cell>
          <cell r="E16" t="str">
            <v>포천일고</v>
          </cell>
          <cell r="F16">
            <v>6.17</v>
          </cell>
          <cell r="G16" t="str">
            <v>0.4</v>
          </cell>
        </row>
        <row r="17">
          <cell r="C17" t="str">
            <v>홍현수</v>
          </cell>
          <cell r="E17" t="str">
            <v>강원체육고</v>
          </cell>
          <cell r="F17">
            <v>6.15</v>
          </cell>
        </row>
        <row r="18">
          <cell r="C18" t="str">
            <v>곽태우</v>
          </cell>
          <cell r="E18" t="str">
            <v>강원체육고</v>
          </cell>
          <cell r="F18">
            <v>6.13</v>
          </cell>
        </row>
      </sheetData>
      <sheetData sheetId="2">
        <row r="11">
          <cell r="C11" t="str">
            <v>이성빈</v>
          </cell>
          <cell r="E11" t="str">
            <v>이리공업고</v>
          </cell>
          <cell r="F11" t="str">
            <v>16.30</v>
          </cell>
        </row>
        <row r="12">
          <cell r="C12" t="str">
            <v>문선우</v>
          </cell>
          <cell r="E12" t="str">
            <v>서울체육고</v>
          </cell>
          <cell r="F12">
            <v>15.28</v>
          </cell>
        </row>
        <row r="13">
          <cell r="C13" t="str">
            <v>윤은철</v>
          </cell>
          <cell r="E13" t="str">
            <v>충현고</v>
          </cell>
          <cell r="F13">
            <v>14.68</v>
          </cell>
        </row>
        <row r="14">
          <cell r="C14" t="str">
            <v>김원탁</v>
          </cell>
          <cell r="E14" t="str">
            <v>포항두호고</v>
          </cell>
          <cell r="F14">
            <v>14.45</v>
          </cell>
        </row>
        <row r="15">
          <cell r="C15" t="str">
            <v>김홍규</v>
          </cell>
          <cell r="E15" t="str">
            <v>한솔고</v>
          </cell>
          <cell r="F15">
            <v>13.36</v>
          </cell>
        </row>
        <row r="16">
          <cell r="C16" t="str">
            <v>김희준</v>
          </cell>
          <cell r="E16" t="str">
            <v>경기체육고</v>
          </cell>
          <cell r="F16">
            <v>12.49</v>
          </cell>
        </row>
        <row r="17">
          <cell r="C17" t="str">
            <v>최준희</v>
          </cell>
          <cell r="E17" t="str">
            <v>경기문산제일고</v>
          </cell>
          <cell r="F17">
            <v>10.55</v>
          </cell>
        </row>
      </sheetData>
      <sheetData sheetId="3">
        <row r="11">
          <cell r="C11" t="str">
            <v>도근영</v>
          </cell>
          <cell r="E11" t="str">
            <v>대구체육고</v>
          </cell>
          <cell r="F11">
            <v>46.21</v>
          </cell>
        </row>
        <row r="12">
          <cell r="C12" t="str">
            <v>김창성</v>
          </cell>
          <cell r="E12" t="str">
            <v>서울체육고</v>
          </cell>
          <cell r="F12">
            <v>40.76</v>
          </cell>
        </row>
        <row r="13">
          <cell r="C13" t="str">
            <v>김민규</v>
          </cell>
          <cell r="E13" t="str">
            <v>전남체육고</v>
          </cell>
          <cell r="F13">
            <v>36.28</v>
          </cell>
        </row>
        <row r="14">
          <cell r="C14" t="str">
            <v>김준수</v>
          </cell>
          <cell r="E14" t="str">
            <v>경북체육고</v>
          </cell>
          <cell r="F14">
            <v>35.58</v>
          </cell>
        </row>
        <row r="15">
          <cell r="C15" t="str">
            <v>손정빈</v>
          </cell>
          <cell r="E15" t="str">
            <v>강원체육고</v>
          </cell>
          <cell r="F15">
            <v>35.159999999999997</v>
          </cell>
        </row>
        <row r="16">
          <cell r="C16" t="str">
            <v>성웅</v>
          </cell>
          <cell r="E16" t="str">
            <v>경기교하고</v>
          </cell>
          <cell r="F16">
            <v>35.130000000000003</v>
          </cell>
        </row>
        <row r="17">
          <cell r="C17" t="str">
            <v>부건호</v>
          </cell>
          <cell r="E17" t="str">
            <v>경기체육고</v>
          </cell>
          <cell r="F17">
            <v>34.79</v>
          </cell>
        </row>
        <row r="18">
          <cell r="C18" t="str">
            <v>김진천</v>
          </cell>
          <cell r="E18" t="str">
            <v>김화공업고</v>
          </cell>
          <cell r="F18">
            <v>28.28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-0.5</v>
          </cell>
        </row>
        <row r="11">
          <cell r="C11" t="str">
            <v>백비원</v>
          </cell>
          <cell r="E11" t="str">
            <v>세정상업고</v>
          </cell>
          <cell r="F11">
            <v>12.57</v>
          </cell>
        </row>
        <row r="12">
          <cell r="C12" t="str">
            <v>이미진</v>
          </cell>
          <cell r="E12" t="str">
            <v>강릉여자고</v>
          </cell>
          <cell r="F12">
            <v>12.58</v>
          </cell>
        </row>
        <row r="13">
          <cell r="C13" t="str">
            <v>김송희</v>
          </cell>
          <cell r="E13" t="str">
            <v>경북체육고</v>
          </cell>
          <cell r="F13">
            <v>12.76</v>
          </cell>
        </row>
        <row r="14">
          <cell r="C14" t="str">
            <v>박서희</v>
          </cell>
          <cell r="E14" t="str">
            <v>경기체육고</v>
          </cell>
          <cell r="F14">
            <v>13.01</v>
          </cell>
        </row>
        <row r="15">
          <cell r="C15" t="str">
            <v>조수현</v>
          </cell>
          <cell r="E15" t="str">
            <v>경남체육고</v>
          </cell>
          <cell r="F15">
            <v>13.23</v>
          </cell>
        </row>
        <row r="16">
          <cell r="C16" t="str">
            <v>우수민</v>
          </cell>
          <cell r="E16" t="str">
            <v>포항두호고</v>
          </cell>
          <cell r="F16">
            <v>13.24</v>
          </cell>
        </row>
        <row r="17">
          <cell r="C17" t="str">
            <v>이하영</v>
          </cell>
          <cell r="E17" t="str">
            <v>인천체육고</v>
          </cell>
          <cell r="F17">
            <v>13.41</v>
          </cell>
        </row>
        <row r="18">
          <cell r="C18" t="str">
            <v>조아영</v>
          </cell>
          <cell r="E18" t="str">
            <v>인천체육고</v>
          </cell>
          <cell r="F18">
            <v>14.12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>
        <row r="11">
          <cell r="C11" t="str">
            <v>장미</v>
          </cell>
          <cell r="E11" t="str">
            <v>한솔고</v>
          </cell>
          <cell r="F11" t="str">
            <v>1:01.03</v>
          </cell>
        </row>
        <row r="12">
          <cell r="C12" t="str">
            <v>이기쁨</v>
          </cell>
          <cell r="E12" t="str">
            <v>소래고</v>
          </cell>
          <cell r="F12" t="str">
            <v>1:01.52</v>
          </cell>
        </row>
        <row r="13">
          <cell r="C13" t="str">
            <v>박혜선</v>
          </cell>
          <cell r="E13" t="str">
            <v>김천한일여자고</v>
          </cell>
          <cell r="F13" t="str">
            <v>1:01.94</v>
          </cell>
        </row>
        <row r="14">
          <cell r="C14" t="str">
            <v>서희연</v>
          </cell>
          <cell r="E14" t="str">
            <v>서울체육고</v>
          </cell>
          <cell r="F14" t="str">
            <v>1:02.55</v>
          </cell>
        </row>
        <row r="15">
          <cell r="C15" t="str">
            <v>김민지</v>
          </cell>
          <cell r="E15" t="str">
            <v>부산사대부설고</v>
          </cell>
          <cell r="F15" t="str">
            <v>1:04.41</v>
          </cell>
        </row>
        <row r="16">
          <cell r="C16" t="str">
            <v>박기현</v>
          </cell>
          <cell r="E16" t="str">
            <v>남한고</v>
          </cell>
          <cell r="F16" t="str">
            <v>1:05.99</v>
          </cell>
        </row>
        <row r="17">
          <cell r="C17" t="str">
            <v>구자영</v>
          </cell>
          <cell r="E17" t="str">
            <v>충북체육고</v>
          </cell>
          <cell r="F17" t="str">
            <v>1:06.47</v>
          </cell>
        </row>
        <row r="18">
          <cell r="C18" t="str">
            <v>석주연</v>
          </cell>
          <cell r="E18" t="str">
            <v>김천한일여자고</v>
          </cell>
          <cell r="F18" t="str">
            <v>1:07.99</v>
          </cell>
        </row>
      </sheetData>
      <sheetData sheetId="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박수빈</v>
          </cell>
          <cell r="E11" t="str">
            <v>영광공업고</v>
          </cell>
          <cell r="F11" t="str">
            <v>4:53.68</v>
          </cell>
        </row>
        <row r="12">
          <cell r="C12" t="str">
            <v>김민정</v>
          </cell>
          <cell r="E12" t="str">
            <v>강릉여자고</v>
          </cell>
          <cell r="F12" t="str">
            <v>4:56.85</v>
          </cell>
        </row>
        <row r="13">
          <cell r="C13" t="str">
            <v>허경진</v>
          </cell>
          <cell r="E13" t="str">
            <v>경기체육고</v>
          </cell>
          <cell r="F13" t="str">
            <v>4:59.92</v>
          </cell>
        </row>
        <row r="14">
          <cell r="C14" t="str">
            <v>김가인</v>
          </cell>
          <cell r="E14" t="str">
            <v>속초여자고</v>
          </cell>
          <cell r="F14" t="str">
            <v>5:03.66</v>
          </cell>
        </row>
        <row r="15">
          <cell r="C15" t="str">
            <v>권하희</v>
          </cell>
          <cell r="E15" t="str">
            <v>김천한일여자고</v>
          </cell>
          <cell r="F15" t="str">
            <v>5:10.64</v>
          </cell>
        </row>
        <row r="16">
          <cell r="C16" t="str">
            <v>이가영</v>
          </cell>
          <cell r="E16" t="str">
            <v>충북체육고</v>
          </cell>
          <cell r="F16" t="str">
            <v>5:14.09</v>
          </cell>
        </row>
        <row r="17">
          <cell r="C17" t="str">
            <v>이현진</v>
          </cell>
          <cell r="E17" t="str">
            <v>경기체육고</v>
          </cell>
          <cell r="F17" t="str">
            <v>5:18.79</v>
          </cell>
        </row>
        <row r="18">
          <cell r="C18" t="str">
            <v>한정희</v>
          </cell>
          <cell r="E18" t="str">
            <v>강원체육고</v>
          </cell>
          <cell r="F18" t="str">
            <v>5:21.26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홍채민</v>
          </cell>
          <cell r="E11" t="str">
            <v>남한고</v>
          </cell>
          <cell r="F11" t="str">
            <v>19:23.29</v>
          </cell>
        </row>
        <row r="12">
          <cell r="C12" t="str">
            <v>정민주</v>
          </cell>
          <cell r="E12" t="str">
            <v>충북체육고</v>
          </cell>
          <cell r="F12" t="str">
            <v>19:42.43</v>
          </cell>
        </row>
        <row r="13">
          <cell r="C13" t="str">
            <v>이가연</v>
          </cell>
          <cell r="E13" t="str">
            <v>충북체육고</v>
          </cell>
          <cell r="F13" t="str">
            <v>20:02.23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>
            <v>0.9</v>
          </cell>
        </row>
        <row r="11">
          <cell r="C11" t="str">
            <v>문하은</v>
          </cell>
          <cell r="E11" t="str">
            <v>예천여자고</v>
          </cell>
          <cell r="F11">
            <v>18.37</v>
          </cell>
        </row>
        <row r="12">
          <cell r="C12" t="str">
            <v>김미수</v>
          </cell>
          <cell r="E12" t="str">
            <v>경기용인고</v>
          </cell>
          <cell r="F12">
            <v>19.07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높이X"/>
      <sheetName val="멀리"/>
      <sheetName val="포환"/>
      <sheetName val="원반"/>
    </sheetNames>
    <sheetDataSet>
      <sheetData sheetId="0"/>
      <sheetData sheetId="1"/>
      <sheetData sheetId="2">
        <row r="11">
          <cell r="C11" t="str">
            <v>표현</v>
          </cell>
          <cell r="E11" t="str">
            <v>인천체육고</v>
          </cell>
          <cell r="F11">
            <v>10.75</v>
          </cell>
        </row>
        <row r="12">
          <cell r="C12" t="str">
            <v>한이슬</v>
          </cell>
          <cell r="E12" t="str">
            <v>대구체육고</v>
          </cell>
          <cell r="F12">
            <v>10.46</v>
          </cell>
        </row>
        <row r="13">
          <cell r="C13" t="str">
            <v>박소담</v>
          </cell>
          <cell r="E13" t="str">
            <v>충현고</v>
          </cell>
          <cell r="F13">
            <v>10.43</v>
          </cell>
        </row>
        <row r="14">
          <cell r="C14" t="str">
            <v>문혜원</v>
          </cell>
          <cell r="E14" t="str">
            <v>전남체육고</v>
          </cell>
          <cell r="F14">
            <v>9.69</v>
          </cell>
        </row>
      </sheetData>
      <sheetData sheetId="3">
        <row r="11">
          <cell r="C11" t="str">
            <v>심명진</v>
          </cell>
          <cell r="E11" t="str">
            <v>울산스포츠과학고</v>
          </cell>
          <cell r="F11">
            <v>41.64</v>
          </cell>
        </row>
        <row r="12">
          <cell r="C12" t="str">
            <v>이아빈</v>
          </cell>
          <cell r="E12" t="str">
            <v>이리공업고</v>
          </cell>
          <cell r="F12">
            <v>38.74</v>
          </cell>
        </row>
        <row r="13">
          <cell r="C13" t="str">
            <v>김혜리</v>
          </cell>
          <cell r="E13" t="str">
            <v>전남체육고</v>
          </cell>
          <cell r="F13" t="str">
            <v>38.20</v>
          </cell>
        </row>
        <row r="14">
          <cell r="C14" t="str">
            <v>진서희</v>
          </cell>
          <cell r="E14" t="str">
            <v>포항두호고</v>
          </cell>
          <cell r="F14">
            <v>36.549999999999997</v>
          </cell>
        </row>
        <row r="15">
          <cell r="C15" t="str">
            <v>김아영</v>
          </cell>
          <cell r="E15" t="str">
            <v>전남체육고</v>
          </cell>
          <cell r="F15">
            <v>35.36</v>
          </cell>
        </row>
        <row r="16">
          <cell r="C16" t="str">
            <v>임은경</v>
          </cell>
          <cell r="E16" t="str">
            <v>대구체육고</v>
          </cell>
          <cell r="F16">
            <v>33.76</v>
          </cell>
        </row>
        <row r="17">
          <cell r="C17" t="str">
            <v>임채완</v>
          </cell>
          <cell r="E17" t="str">
            <v>경기심원고</v>
          </cell>
          <cell r="F17">
            <v>27.31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-0.4</v>
          </cell>
        </row>
        <row r="11">
          <cell r="C11" t="str">
            <v>서민혁</v>
          </cell>
          <cell r="E11" t="str">
            <v>경기시곡중</v>
          </cell>
          <cell r="F11" t="str">
            <v>11.18</v>
          </cell>
        </row>
        <row r="12">
          <cell r="C12" t="str">
            <v>곽성철</v>
          </cell>
          <cell r="E12" t="str">
            <v>경기체육중</v>
          </cell>
          <cell r="F12" t="str">
            <v>11.28</v>
          </cell>
        </row>
        <row r="13">
          <cell r="C13" t="str">
            <v>안성우</v>
          </cell>
          <cell r="E13" t="str">
            <v>익산어양중</v>
          </cell>
          <cell r="F13" t="str">
            <v>11.34</v>
          </cell>
        </row>
        <row r="14">
          <cell r="C14" t="str">
            <v>서민준</v>
          </cell>
          <cell r="E14" t="str">
            <v>울산스포츠과학중</v>
          </cell>
          <cell r="F14" t="str">
            <v>11.37</v>
          </cell>
        </row>
        <row r="15">
          <cell r="C15" t="str">
            <v>김동하</v>
          </cell>
          <cell r="E15" t="str">
            <v>경기봉담중</v>
          </cell>
          <cell r="F15" t="str">
            <v>11.44</v>
          </cell>
        </row>
        <row r="16">
          <cell r="C16" t="str">
            <v>송지원</v>
          </cell>
          <cell r="E16" t="str">
            <v>울산스포츠과학중</v>
          </cell>
          <cell r="F16" t="str">
            <v>11.51</v>
          </cell>
        </row>
        <row r="17">
          <cell r="C17" t="str">
            <v>김현욱</v>
          </cell>
          <cell r="E17" t="str">
            <v>광주체육중</v>
          </cell>
          <cell r="F17" t="str">
            <v>11.55</v>
          </cell>
        </row>
        <row r="18">
          <cell r="C18" t="str">
            <v>이동호</v>
          </cell>
          <cell r="E18" t="str">
            <v>경기금파중</v>
          </cell>
          <cell r="F18" t="str">
            <v>11.60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박종학</v>
          </cell>
          <cell r="E11" t="str">
            <v>경기체육고</v>
          </cell>
          <cell r="F11" t="str">
            <v>1:57.13</v>
          </cell>
        </row>
        <row r="12">
          <cell r="C12" t="str">
            <v>곽동욱</v>
          </cell>
          <cell r="E12" t="str">
            <v>대구체육고</v>
          </cell>
          <cell r="F12" t="str">
            <v>1:58.23</v>
          </cell>
        </row>
        <row r="13">
          <cell r="C13" t="str">
            <v>박원빈</v>
          </cell>
          <cell r="E13" t="str">
            <v>인천체육고</v>
          </cell>
          <cell r="F13" t="str">
            <v>1:59.30</v>
          </cell>
        </row>
        <row r="14">
          <cell r="C14" t="str">
            <v>이도영</v>
          </cell>
          <cell r="E14" t="str">
            <v>충현고</v>
          </cell>
          <cell r="F14" t="str">
            <v>2:00.03</v>
          </cell>
        </row>
        <row r="15">
          <cell r="C15" t="str">
            <v>양민준</v>
          </cell>
          <cell r="E15" t="str">
            <v>태원고</v>
          </cell>
          <cell r="F15" t="str">
            <v>2:00.50</v>
          </cell>
        </row>
        <row r="16">
          <cell r="C16" t="str">
            <v>김동준</v>
          </cell>
          <cell r="E16" t="str">
            <v>경기체육고</v>
          </cell>
          <cell r="F16" t="str">
            <v>2:04.21</v>
          </cell>
        </row>
        <row r="17">
          <cell r="C17" t="str">
            <v>임종하</v>
          </cell>
          <cell r="E17" t="str">
            <v>포항두호고</v>
          </cell>
          <cell r="F17" t="str">
            <v>2:04.35</v>
          </cell>
        </row>
        <row r="18">
          <cell r="C18" t="str">
            <v>이주환</v>
          </cell>
          <cell r="E18" t="str">
            <v>서울체육고</v>
          </cell>
          <cell r="F18" t="str">
            <v>2:14.03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0.7</v>
          </cell>
        </row>
        <row r="11">
          <cell r="C11" t="str">
            <v>곽성철</v>
          </cell>
          <cell r="E11" t="str">
            <v>경기체육중</v>
          </cell>
          <cell r="F11" t="str">
            <v>22.60</v>
          </cell>
        </row>
        <row r="12">
          <cell r="C12" t="str">
            <v>김동하</v>
          </cell>
          <cell r="E12" t="str">
            <v>경기봉담중</v>
          </cell>
          <cell r="F12" t="str">
            <v>23.18</v>
          </cell>
        </row>
        <row r="13">
          <cell r="C13" t="str">
            <v>조휘인</v>
          </cell>
          <cell r="E13" t="str">
            <v>경기덕계중</v>
          </cell>
          <cell r="F13" t="str">
            <v>23.22</v>
          </cell>
        </row>
        <row r="14">
          <cell r="C14" t="str">
            <v>김현욱</v>
          </cell>
          <cell r="E14" t="str">
            <v>광주체육중</v>
          </cell>
          <cell r="F14" t="str">
            <v>23.27</v>
          </cell>
        </row>
        <row r="15">
          <cell r="C15" t="str">
            <v>박민수</v>
          </cell>
          <cell r="E15" t="str">
            <v>포천중</v>
          </cell>
          <cell r="F15" t="str">
            <v>23.35</v>
          </cell>
        </row>
        <row r="16">
          <cell r="C16" t="str">
            <v>노다원</v>
          </cell>
          <cell r="E16" t="str">
            <v>경기금파중</v>
          </cell>
          <cell r="F16" t="str">
            <v>23.53</v>
          </cell>
        </row>
        <row r="17">
          <cell r="C17" t="str">
            <v>추연재</v>
          </cell>
          <cell r="E17" t="str">
            <v>광주체육중</v>
          </cell>
          <cell r="F17" t="str">
            <v>23.64</v>
          </cell>
        </row>
        <row r="18">
          <cell r="C18" t="str">
            <v>신현서</v>
          </cell>
          <cell r="E18" t="str">
            <v>경기체육중</v>
          </cell>
          <cell r="F18" t="str">
            <v>24.01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박찬영</v>
          </cell>
          <cell r="E11" t="str">
            <v>경기문산중</v>
          </cell>
          <cell r="F11" t="str">
            <v>50.95</v>
          </cell>
        </row>
        <row r="12">
          <cell r="C12" t="str">
            <v>박선규</v>
          </cell>
          <cell r="E12" t="str">
            <v>광주체육중</v>
          </cell>
          <cell r="F12" t="str">
            <v>51.30</v>
          </cell>
        </row>
        <row r="13">
          <cell r="C13" t="str">
            <v>조휘인</v>
          </cell>
          <cell r="E13" t="str">
            <v>경기덕계중</v>
          </cell>
          <cell r="F13" t="str">
            <v>51.73</v>
          </cell>
        </row>
        <row r="14">
          <cell r="C14" t="str">
            <v>신현서</v>
          </cell>
          <cell r="E14" t="str">
            <v>경기체육중</v>
          </cell>
          <cell r="F14" t="str">
            <v>52.76</v>
          </cell>
        </row>
        <row r="15">
          <cell r="C15" t="str">
            <v>변정현</v>
          </cell>
          <cell r="E15" t="str">
            <v>경기소래중</v>
          </cell>
          <cell r="F15" t="str">
            <v>55.99</v>
          </cell>
        </row>
        <row r="16">
          <cell r="C16" t="str">
            <v>심찬우</v>
          </cell>
          <cell r="E16" t="str">
            <v>경기경수중</v>
          </cell>
          <cell r="F16" t="str">
            <v>59.78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김승현</v>
          </cell>
          <cell r="E11" t="str">
            <v>경기체육중</v>
          </cell>
          <cell r="F11" t="str">
            <v>1:59.55</v>
          </cell>
        </row>
        <row r="12">
          <cell r="C12" t="str">
            <v>김진범</v>
          </cell>
          <cell r="E12" t="str">
            <v>광명북중</v>
          </cell>
          <cell r="F12" t="str">
            <v>2:01.92</v>
          </cell>
        </row>
        <row r="13">
          <cell r="C13" t="str">
            <v>김대훈</v>
          </cell>
          <cell r="E13" t="str">
            <v>성보중</v>
          </cell>
          <cell r="F13" t="str">
            <v>2:05.93</v>
          </cell>
        </row>
        <row r="14">
          <cell r="C14" t="str">
            <v>이주석</v>
          </cell>
          <cell r="E14" t="str">
            <v>온양용화중</v>
          </cell>
          <cell r="F14" t="str">
            <v>2:07.08</v>
          </cell>
        </row>
        <row r="15">
          <cell r="C15" t="str">
            <v>이재형</v>
          </cell>
          <cell r="E15" t="str">
            <v>경기용인중</v>
          </cell>
          <cell r="F15" t="str">
            <v>2:08.98</v>
          </cell>
        </row>
        <row r="16">
          <cell r="C16" t="str">
            <v>백동훈</v>
          </cell>
          <cell r="E16" t="str">
            <v>경기신한중</v>
          </cell>
          <cell r="F16" t="str">
            <v>2:15.37</v>
          </cell>
        </row>
        <row r="17">
          <cell r="C17" t="str">
            <v>김근희</v>
          </cell>
          <cell r="E17" t="str">
            <v>점촌중</v>
          </cell>
          <cell r="F17" t="str">
            <v>2:17.75</v>
          </cell>
        </row>
        <row r="18">
          <cell r="C18" t="str">
            <v>홍형선</v>
          </cell>
          <cell r="E18" t="str">
            <v>점촌중</v>
          </cell>
          <cell r="F18" t="str">
            <v>2:18.04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박지원</v>
          </cell>
          <cell r="E11" t="str">
            <v>배문중</v>
          </cell>
          <cell r="F11" t="str">
            <v>4:14.48</v>
          </cell>
        </row>
        <row r="12">
          <cell r="C12" t="str">
            <v>김진범</v>
          </cell>
          <cell r="E12" t="str">
            <v>광명북중</v>
          </cell>
          <cell r="F12" t="str">
            <v>4:14.50</v>
          </cell>
        </row>
        <row r="13">
          <cell r="C13" t="str">
            <v>이준수</v>
          </cell>
          <cell r="E13" t="str">
            <v>충일중</v>
          </cell>
          <cell r="F13" t="str">
            <v>4:16.51</v>
          </cell>
        </row>
        <row r="14">
          <cell r="C14" t="str">
            <v>안성현</v>
          </cell>
          <cell r="E14" t="str">
            <v>충일중</v>
          </cell>
          <cell r="F14" t="str">
            <v>4:19.40</v>
          </cell>
        </row>
        <row r="15">
          <cell r="C15" t="str">
            <v>김대훈</v>
          </cell>
          <cell r="E15" t="str">
            <v>성보중</v>
          </cell>
          <cell r="F15" t="str">
            <v>4:21.71</v>
          </cell>
        </row>
        <row r="16">
          <cell r="C16" t="str">
            <v>김민우</v>
          </cell>
          <cell r="E16" t="str">
            <v>순심중</v>
          </cell>
          <cell r="F16" t="str">
            <v>4:22.06</v>
          </cell>
        </row>
        <row r="17">
          <cell r="C17" t="str">
            <v>김윤식</v>
          </cell>
          <cell r="E17" t="str">
            <v>배문중</v>
          </cell>
          <cell r="F17" t="str">
            <v>4:23.99</v>
          </cell>
        </row>
        <row r="18">
          <cell r="C18" t="str">
            <v>유강철</v>
          </cell>
          <cell r="E18" t="str">
            <v>소달중</v>
          </cell>
          <cell r="F18" t="str">
            <v>4:24.77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박지원</v>
          </cell>
          <cell r="E11" t="str">
            <v>배문중</v>
          </cell>
          <cell r="F11" t="str">
            <v>9:08.31</v>
          </cell>
        </row>
        <row r="12">
          <cell r="C12" t="str">
            <v>이준수</v>
          </cell>
          <cell r="E12" t="str">
            <v>충일중</v>
          </cell>
          <cell r="F12" t="str">
            <v>9:09.79</v>
          </cell>
        </row>
        <row r="13">
          <cell r="C13" t="str">
            <v>김윤식</v>
          </cell>
          <cell r="E13" t="str">
            <v>배문중</v>
          </cell>
          <cell r="F13" t="str">
            <v>9:23.97</v>
          </cell>
        </row>
        <row r="14">
          <cell r="C14" t="str">
            <v>한승엽</v>
          </cell>
          <cell r="E14" t="str">
            <v>배문중</v>
          </cell>
          <cell r="F14" t="str">
            <v>9:32.43</v>
          </cell>
        </row>
        <row r="15">
          <cell r="C15" t="str">
            <v>유강철</v>
          </cell>
          <cell r="E15" t="str">
            <v>소달중</v>
          </cell>
          <cell r="F15" t="str">
            <v>9:33.27</v>
          </cell>
        </row>
        <row r="16">
          <cell r="C16" t="str">
            <v>이정훈</v>
          </cell>
          <cell r="E16" t="str">
            <v>배문중</v>
          </cell>
          <cell r="F16" t="str">
            <v>9:33.44</v>
          </cell>
        </row>
        <row r="17">
          <cell r="C17" t="str">
            <v>김민우</v>
          </cell>
          <cell r="E17" t="str">
            <v>순심중</v>
          </cell>
          <cell r="F17" t="str">
            <v>9:36.38</v>
          </cell>
        </row>
        <row r="18">
          <cell r="C18" t="str">
            <v>이범수</v>
          </cell>
          <cell r="E18" t="str">
            <v>광명북중</v>
          </cell>
          <cell r="F18" t="str">
            <v>9:37.71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0.3</v>
          </cell>
        </row>
        <row r="11">
          <cell r="C11" t="str">
            <v>이제현</v>
          </cell>
          <cell r="E11" t="str">
            <v>경기계남중</v>
          </cell>
          <cell r="F11" t="str">
            <v>15.00</v>
          </cell>
        </row>
        <row r="12">
          <cell r="C12" t="str">
            <v>장윤성</v>
          </cell>
          <cell r="E12" t="str">
            <v>경기와동중</v>
          </cell>
          <cell r="F12" t="str">
            <v>15.25</v>
          </cell>
        </row>
        <row r="13">
          <cell r="C13" t="str">
            <v>박찬영</v>
          </cell>
          <cell r="E13" t="str">
            <v>경기문산중</v>
          </cell>
          <cell r="F13" t="str">
            <v>15.34</v>
          </cell>
        </row>
        <row r="14">
          <cell r="C14" t="str">
            <v>박선규</v>
          </cell>
          <cell r="E14" t="str">
            <v>광주체육중</v>
          </cell>
          <cell r="F14" t="str">
            <v>15.58</v>
          </cell>
        </row>
        <row r="15">
          <cell r="C15" t="str">
            <v>채종호</v>
          </cell>
          <cell r="E15" t="str">
            <v>월배중</v>
          </cell>
          <cell r="F15" t="str">
            <v>15.63</v>
          </cell>
        </row>
        <row r="16">
          <cell r="C16" t="str">
            <v>이진욱</v>
          </cell>
          <cell r="E16" t="str">
            <v>김화중</v>
          </cell>
          <cell r="F16" t="str">
            <v>16.29</v>
          </cell>
        </row>
        <row r="17">
          <cell r="C17" t="str">
            <v>최주안</v>
          </cell>
          <cell r="E17" t="str">
            <v>광주체육중</v>
          </cell>
          <cell r="F17" t="str">
            <v>17.80</v>
          </cell>
        </row>
        <row r="18">
          <cell r="C18" t="str">
            <v>박승준</v>
          </cell>
          <cell r="E18" t="str">
            <v>부산체육중</v>
          </cell>
          <cell r="F18" t="str">
            <v>18.09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이정훈</v>
          </cell>
          <cell r="E11" t="str">
            <v>배문중</v>
          </cell>
          <cell r="F11" t="str">
            <v>24:35.87</v>
          </cell>
        </row>
        <row r="12">
          <cell r="C12" t="str">
            <v>송정원</v>
          </cell>
          <cell r="E12" t="str">
            <v>전남체육중</v>
          </cell>
          <cell r="F12" t="str">
            <v>25:26.21</v>
          </cell>
        </row>
        <row r="13">
          <cell r="C13" t="str">
            <v>이기호</v>
          </cell>
          <cell r="E13" t="str">
            <v>점촌중</v>
          </cell>
          <cell r="F13" t="str">
            <v>25:55.29</v>
          </cell>
        </row>
        <row r="14">
          <cell r="C14" t="str">
            <v>김유민</v>
          </cell>
          <cell r="E14" t="str">
            <v>경기와동중</v>
          </cell>
          <cell r="F14" t="str">
            <v>26:36.87</v>
          </cell>
        </row>
        <row r="15">
          <cell r="C15" t="str">
            <v>이규현</v>
          </cell>
          <cell r="E15" t="str">
            <v>강릉중</v>
          </cell>
          <cell r="F15" t="str">
            <v>30:06.29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김현욱 서민준 송동익 송지원</v>
          </cell>
          <cell r="E11" t="str">
            <v>울산스포츠과학중</v>
          </cell>
          <cell r="F11" t="str">
            <v>43.63</v>
          </cell>
        </row>
        <row r="12">
          <cell r="C12" t="str">
            <v>김남준 최진환 이원형 박찬영</v>
          </cell>
          <cell r="E12" t="str">
            <v>경기문산중</v>
          </cell>
          <cell r="F12" t="str">
            <v>44.33</v>
          </cell>
        </row>
        <row r="13">
          <cell r="C13" t="str">
            <v>이동인 이동호 송성재 노다원</v>
          </cell>
          <cell r="E13" t="str">
            <v>경기금파중</v>
          </cell>
          <cell r="F13" t="str">
            <v>44.81</v>
          </cell>
        </row>
        <row r="14">
          <cell r="C14" t="str">
            <v>정재웅 박재현 이재형 한현수</v>
          </cell>
          <cell r="E14" t="str">
            <v>경기용인중</v>
          </cell>
          <cell r="F14" t="str">
            <v>45.66</v>
          </cell>
        </row>
        <row r="15">
          <cell r="C15" t="str">
            <v>손정연 안성우 오현명 신찬영</v>
          </cell>
          <cell r="E15" t="str">
            <v>익산어양중</v>
          </cell>
          <cell r="F15" t="str">
            <v>45.70</v>
          </cell>
        </row>
        <row r="16">
          <cell r="C16" t="str">
            <v>박기랑 김세현 김태훈 최명진</v>
          </cell>
          <cell r="E16" t="str">
            <v>경기단원중</v>
          </cell>
          <cell r="F16" t="str">
            <v>47.01</v>
          </cell>
        </row>
        <row r="17">
          <cell r="C17" t="str">
            <v>이재우 권태윤 김지민 오대훈</v>
          </cell>
          <cell r="E17" t="str">
            <v>영월중</v>
          </cell>
          <cell r="F17" t="str">
            <v>47.85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신현서 곽성철 이예찬 김승현</v>
          </cell>
          <cell r="E11" t="str">
            <v>경기체육중</v>
          </cell>
          <cell r="F11" t="str">
            <v>3:36.00</v>
          </cell>
        </row>
        <row r="12">
          <cell r="C12" t="str">
            <v>추연재 박선규 김유훈 김현욱</v>
          </cell>
          <cell r="E12" t="str">
            <v>광주체육중</v>
          </cell>
          <cell r="F12" t="str">
            <v>3:36.57</v>
          </cell>
        </row>
        <row r="13">
          <cell r="C13" t="str">
            <v>안희성 송성재 이동호 노다원</v>
          </cell>
          <cell r="E13" t="str">
            <v>경기금파중</v>
          </cell>
          <cell r="F13" t="str">
            <v>3:40.57</v>
          </cell>
        </row>
        <row r="14">
          <cell r="C14" t="str">
            <v>최제원 김노아 송의천 김태형</v>
          </cell>
          <cell r="E14" t="str">
            <v>경기석우중</v>
          </cell>
          <cell r="F14" t="str">
            <v>3:52.25</v>
          </cell>
        </row>
        <row r="15">
          <cell r="C15" t="str">
            <v>김유민 권예민 장윤성 임명섭</v>
          </cell>
          <cell r="E15" t="str">
            <v>경기와동중</v>
          </cell>
          <cell r="F15" t="str">
            <v>3:52.30</v>
          </cell>
        </row>
        <row r="16">
          <cell r="C16" t="str">
            <v>이승범 김민준 이재환 강민규</v>
          </cell>
          <cell r="E16" t="str">
            <v>경기신한중</v>
          </cell>
          <cell r="F16" t="str">
            <v>4:02.93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차종원</v>
          </cell>
          <cell r="E11" t="str">
            <v>울산스포츠과학중</v>
          </cell>
          <cell r="F11" t="str">
            <v>1.85</v>
          </cell>
        </row>
        <row r="12">
          <cell r="C12" t="str">
            <v>정재인</v>
          </cell>
          <cell r="E12" t="str">
            <v>전라중</v>
          </cell>
          <cell r="F12" t="str">
            <v>1.78</v>
          </cell>
        </row>
        <row r="13">
          <cell r="C13" t="str">
            <v>신찬영</v>
          </cell>
          <cell r="E13" t="str">
            <v>익산어양중</v>
          </cell>
          <cell r="F13" t="str">
            <v>1.75</v>
          </cell>
        </row>
        <row r="14">
          <cell r="C14" t="str">
            <v>이재호</v>
          </cell>
          <cell r="E14" t="str">
            <v>경기체육중</v>
          </cell>
          <cell r="F14" t="str">
            <v>1.70</v>
          </cell>
        </row>
        <row r="15">
          <cell r="C15" t="str">
            <v>김지환</v>
          </cell>
          <cell r="E15" t="str">
            <v>경기별망중</v>
          </cell>
          <cell r="F15" t="str">
            <v>1.60</v>
          </cell>
        </row>
      </sheetData>
      <sheetData sheetId="1">
        <row r="11">
          <cell r="C11" t="str">
            <v>조현석</v>
          </cell>
          <cell r="E11" t="str">
            <v>울산스포츠과학중</v>
          </cell>
          <cell r="F11" t="str">
            <v>3.80</v>
          </cell>
        </row>
        <row r="12">
          <cell r="C12" t="str">
            <v>김채민</v>
          </cell>
          <cell r="E12" t="str">
            <v>경기체육중</v>
          </cell>
          <cell r="F12" t="str">
            <v>3.40</v>
          </cell>
        </row>
        <row r="13">
          <cell r="C13" t="str">
            <v>윤하진</v>
          </cell>
          <cell r="E13" t="str">
            <v>경기체육중</v>
          </cell>
          <cell r="F13" t="str">
            <v>2.80</v>
          </cell>
        </row>
      </sheetData>
      <sheetData sheetId="2">
        <row r="11">
          <cell r="C11" t="str">
            <v>임상민</v>
          </cell>
          <cell r="E11" t="str">
            <v>경북체육중</v>
          </cell>
          <cell r="F11" t="str">
            <v>6.33</v>
          </cell>
          <cell r="G11" t="str">
            <v>0.3</v>
          </cell>
        </row>
        <row r="12">
          <cell r="C12" t="str">
            <v>김현욱</v>
          </cell>
          <cell r="E12" t="str">
            <v>울산스포츠과학중</v>
          </cell>
          <cell r="F12" t="str">
            <v>6.31</v>
          </cell>
          <cell r="G12" t="str">
            <v>0.6</v>
          </cell>
        </row>
        <row r="13">
          <cell r="C13" t="str">
            <v>유현석</v>
          </cell>
          <cell r="E13" t="str">
            <v>정선중</v>
          </cell>
          <cell r="F13" t="str">
            <v>6.20</v>
          </cell>
          <cell r="G13" t="str">
            <v>0.3</v>
          </cell>
        </row>
        <row r="14">
          <cell r="C14" t="str">
            <v>서용민</v>
          </cell>
          <cell r="E14" t="str">
            <v>경기여주중</v>
          </cell>
          <cell r="F14" t="str">
            <v>6.13</v>
          </cell>
          <cell r="G14" t="str">
            <v>0.2</v>
          </cell>
        </row>
        <row r="15">
          <cell r="C15" t="str">
            <v>박상혁</v>
          </cell>
          <cell r="E15" t="str">
            <v>광주체육중</v>
          </cell>
          <cell r="F15" t="str">
            <v>6.07</v>
          </cell>
          <cell r="G15" t="str">
            <v>0.1</v>
          </cell>
        </row>
        <row r="16">
          <cell r="C16" t="str">
            <v>이상훈</v>
          </cell>
          <cell r="E16" t="str">
            <v>경기별망중</v>
          </cell>
          <cell r="F16" t="str">
            <v>6.00</v>
          </cell>
          <cell r="G16" t="str">
            <v>1.0</v>
          </cell>
        </row>
        <row r="17">
          <cell r="C17" t="str">
            <v>우형석</v>
          </cell>
          <cell r="E17" t="str">
            <v>경기회룡중</v>
          </cell>
          <cell r="F17" t="str">
            <v>5.91</v>
          </cell>
          <cell r="G17" t="str">
            <v>-0.2</v>
          </cell>
        </row>
        <row r="18">
          <cell r="C18" t="str">
            <v>이동현</v>
          </cell>
          <cell r="E18" t="str">
            <v>울산스포츠과학중</v>
          </cell>
          <cell r="F18" t="str">
            <v>5.83</v>
          </cell>
          <cell r="G18" t="str">
            <v>0.4</v>
          </cell>
        </row>
      </sheetData>
      <sheetData sheetId="3">
        <row r="11">
          <cell r="C11" t="str">
            <v>천영수</v>
          </cell>
          <cell r="E11" t="str">
            <v>대전송촌중</v>
          </cell>
          <cell r="F11" t="str">
            <v>13.17</v>
          </cell>
          <cell r="G11" t="str">
            <v>0.9</v>
          </cell>
        </row>
        <row r="12">
          <cell r="C12" t="str">
            <v>우형석</v>
          </cell>
          <cell r="E12" t="str">
            <v>경기회룡중</v>
          </cell>
          <cell r="F12" t="str">
            <v>12.79</v>
          </cell>
          <cell r="G12" t="str">
            <v>-0.3</v>
          </cell>
        </row>
        <row r="13">
          <cell r="C13" t="str">
            <v>서용민</v>
          </cell>
          <cell r="E13" t="str">
            <v>경기여주중</v>
          </cell>
          <cell r="F13" t="str">
            <v>12.22</v>
          </cell>
          <cell r="G13" t="str">
            <v>0.0</v>
          </cell>
        </row>
        <row r="14">
          <cell r="C14" t="str">
            <v>김한세</v>
          </cell>
          <cell r="E14" t="str">
            <v>광주체육중</v>
          </cell>
          <cell r="F14" t="str">
            <v>12.19</v>
          </cell>
          <cell r="G14" t="str">
            <v>0.9</v>
          </cell>
        </row>
        <row r="15">
          <cell r="C15" t="str">
            <v>허준서</v>
          </cell>
          <cell r="E15" t="str">
            <v>경기회룡중</v>
          </cell>
          <cell r="F15" t="str">
            <v>12.15</v>
          </cell>
          <cell r="G15" t="str">
            <v>0.3</v>
          </cell>
        </row>
        <row r="16">
          <cell r="C16" t="str">
            <v>박재건</v>
          </cell>
          <cell r="E16" t="str">
            <v>인제중</v>
          </cell>
          <cell r="F16" t="str">
            <v>11.97</v>
          </cell>
          <cell r="G16" t="str">
            <v>-0.3</v>
          </cell>
        </row>
        <row r="17">
          <cell r="C17" t="str">
            <v>김현종</v>
          </cell>
          <cell r="E17" t="str">
            <v>광명북중</v>
          </cell>
          <cell r="F17" t="str">
            <v>11.28</v>
          </cell>
          <cell r="G17" t="str">
            <v>-1.2</v>
          </cell>
        </row>
      </sheetData>
      <sheetData sheetId="4">
        <row r="11">
          <cell r="C11" t="str">
            <v>김태혁</v>
          </cell>
          <cell r="E11" t="str">
            <v>경기신한중</v>
          </cell>
          <cell r="F11" t="str">
            <v>14.84</v>
          </cell>
        </row>
        <row r="12">
          <cell r="C12" t="str">
            <v>이요섭</v>
          </cell>
          <cell r="E12" t="str">
            <v>광명북중</v>
          </cell>
          <cell r="F12" t="str">
            <v>14.55</v>
          </cell>
        </row>
        <row r="13">
          <cell r="C13" t="str">
            <v>서우진</v>
          </cell>
          <cell r="E13" t="str">
            <v>경기송운중</v>
          </cell>
          <cell r="F13" t="str">
            <v>13.47</v>
          </cell>
        </row>
        <row r="14">
          <cell r="C14" t="str">
            <v>김태원</v>
          </cell>
          <cell r="E14" t="str">
            <v>광명북중</v>
          </cell>
          <cell r="F14" t="str">
            <v>12.51</v>
          </cell>
        </row>
        <row r="15">
          <cell r="C15" t="str">
            <v>정현호</v>
          </cell>
          <cell r="E15" t="str">
            <v>경기회룡중</v>
          </cell>
          <cell r="F15" t="str">
            <v>12.33</v>
          </cell>
        </row>
        <row r="16">
          <cell r="C16" t="str">
            <v>장민수</v>
          </cell>
          <cell r="E16" t="str">
            <v>경기단원중</v>
          </cell>
          <cell r="F16" t="str">
            <v>11.80</v>
          </cell>
        </row>
        <row r="17">
          <cell r="C17" t="str">
            <v>김강현</v>
          </cell>
          <cell r="E17" t="str">
            <v>경기체육중</v>
          </cell>
          <cell r="F17" t="str">
            <v>11.60</v>
          </cell>
        </row>
        <row r="18">
          <cell r="C18" t="str">
            <v>이승석</v>
          </cell>
          <cell r="E18" t="str">
            <v>성보중</v>
          </cell>
          <cell r="F18" t="str">
            <v>10.92</v>
          </cell>
        </row>
      </sheetData>
      <sheetData sheetId="5">
        <row r="11">
          <cell r="C11" t="str">
            <v>이요섭</v>
          </cell>
          <cell r="E11" t="str">
            <v>광명북중</v>
          </cell>
          <cell r="F11" t="str">
            <v>53.87</v>
          </cell>
        </row>
        <row r="12">
          <cell r="C12" t="str">
            <v>박용주</v>
          </cell>
          <cell r="E12" t="str">
            <v>전남체육중</v>
          </cell>
          <cell r="F12" t="str">
            <v>47.75</v>
          </cell>
        </row>
        <row r="13">
          <cell r="C13" t="str">
            <v>강재우</v>
          </cell>
          <cell r="E13" t="str">
            <v>봉평중</v>
          </cell>
          <cell r="F13" t="str">
            <v>41.54</v>
          </cell>
        </row>
        <row r="14">
          <cell r="C14" t="str">
            <v>이정후</v>
          </cell>
          <cell r="E14" t="str">
            <v>전남체육중</v>
          </cell>
          <cell r="F14" t="str">
            <v>38.11</v>
          </cell>
        </row>
        <row r="15">
          <cell r="C15" t="str">
            <v>김한진</v>
          </cell>
          <cell r="E15" t="str">
            <v>울산스포츠과학중</v>
          </cell>
          <cell r="F15" t="str">
            <v>35.66</v>
          </cell>
        </row>
        <row r="16">
          <cell r="C16" t="str">
            <v>지준혁</v>
          </cell>
          <cell r="E16" t="str">
            <v>봉평중</v>
          </cell>
          <cell r="F16" t="str">
            <v>35.11</v>
          </cell>
        </row>
        <row r="17">
          <cell r="C17" t="str">
            <v>장민수</v>
          </cell>
          <cell r="E17" t="str">
            <v>경기단원중</v>
          </cell>
          <cell r="F17" t="str">
            <v>34.76</v>
          </cell>
        </row>
        <row r="18">
          <cell r="C18" t="str">
            <v>박준민</v>
          </cell>
          <cell r="E18" t="str">
            <v>묵호중</v>
          </cell>
          <cell r="F18" t="str">
            <v>31.01</v>
          </cell>
        </row>
      </sheetData>
      <sheetData sheetId="6">
        <row r="11">
          <cell r="C11" t="str">
            <v>김규덕</v>
          </cell>
          <cell r="E11" t="str">
            <v>인제중</v>
          </cell>
          <cell r="F11" t="str">
            <v>53.94</v>
          </cell>
        </row>
        <row r="12">
          <cell r="C12" t="str">
            <v>양정호</v>
          </cell>
          <cell r="E12" t="str">
            <v>간동중</v>
          </cell>
          <cell r="F12" t="str">
            <v>50.62</v>
          </cell>
        </row>
        <row r="13">
          <cell r="C13" t="str">
            <v>마예창</v>
          </cell>
          <cell r="E13" t="str">
            <v>평창중</v>
          </cell>
          <cell r="F13" t="str">
            <v>46.26</v>
          </cell>
        </row>
        <row r="14">
          <cell r="C14" t="str">
            <v>한재우</v>
          </cell>
          <cell r="E14" t="str">
            <v>경기회룡중</v>
          </cell>
          <cell r="F14" t="str">
            <v>42.06</v>
          </cell>
        </row>
        <row r="15">
          <cell r="C15" t="str">
            <v>전혜준</v>
          </cell>
          <cell r="E15" t="str">
            <v>경주중</v>
          </cell>
          <cell r="F15" t="str">
            <v>39.73</v>
          </cell>
        </row>
        <row r="16">
          <cell r="C16" t="str">
            <v>조재휘</v>
          </cell>
          <cell r="E16" t="str">
            <v>평창중</v>
          </cell>
          <cell r="F16" t="str">
            <v>37.96</v>
          </cell>
        </row>
        <row r="17">
          <cell r="C17" t="str">
            <v>박준민</v>
          </cell>
          <cell r="E17" t="str">
            <v>묵호중</v>
          </cell>
          <cell r="F17" t="str">
            <v>33.74</v>
          </cell>
        </row>
        <row r="18">
          <cell r="C18" t="str">
            <v>김태현</v>
          </cell>
          <cell r="E18" t="str">
            <v>경주중</v>
          </cell>
          <cell r="F18" t="str">
            <v>27.24</v>
          </cell>
        </row>
      </sheetData>
      <sheetData sheetId="7">
        <row r="11">
          <cell r="C11" t="str">
            <v>김태현</v>
          </cell>
          <cell r="E11" t="str">
            <v>경주중</v>
          </cell>
          <cell r="F11" t="str">
            <v>3.972점</v>
          </cell>
        </row>
        <row r="12">
          <cell r="C12" t="str">
            <v>안경우</v>
          </cell>
          <cell r="E12" t="str">
            <v>점촌중</v>
          </cell>
          <cell r="F12" t="str">
            <v>3.875점</v>
          </cell>
        </row>
        <row r="13">
          <cell r="C13" t="str">
            <v>이동현</v>
          </cell>
          <cell r="E13" t="str">
            <v>울산스포츠과학중</v>
          </cell>
          <cell r="F13" t="str">
            <v>3.848점</v>
          </cell>
        </row>
        <row r="14">
          <cell r="C14" t="str">
            <v>신동헌</v>
          </cell>
          <cell r="E14" t="str">
            <v>대전송촌중</v>
          </cell>
          <cell r="F14" t="str">
            <v>3.760점</v>
          </cell>
        </row>
        <row r="15">
          <cell r="C15" t="str">
            <v>윤서준</v>
          </cell>
          <cell r="E15" t="str">
            <v>대전송촌중</v>
          </cell>
          <cell r="F15" t="str">
            <v>3.459점</v>
          </cell>
        </row>
        <row r="16">
          <cell r="C16" t="str">
            <v>김원기</v>
          </cell>
          <cell r="E16" t="str">
            <v>경기문산수억중</v>
          </cell>
          <cell r="F16" t="str">
            <v>3.250점</v>
          </cell>
        </row>
        <row r="17">
          <cell r="C17" t="str">
            <v>손채혁</v>
          </cell>
          <cell r="E17" t="str">
            <v>경주중</v>
          </cell>
          <cell r="F17" t="str">
            <v>2.906점</v>
          </cell>
        </row>
        <row r="18">
          <cell r="C18" t="str">
            <v>이재우</v>
          </cell>
          <cell r="E18" t="str">
            <v>영월중</v>
          </cell>
          <cell r="F18" t="str">
            <v>2.434점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박종학</v>
          </cell>
          <cell r="E11" t="str">
            <v>경기체육고</v>
          </cell>
          <cell r="F11" t="str">
            <v>3:55.17</v>
          </cell>
        </row>
        <row r="12">
          <cell r="C12" t="str">
            <v>김홍곤</v>
          </cell>
          <cell r="E12" t="str">
            <v>단양고</v>
          </cell>
          <cell r="F12" t="str">
            <v>3:59.26</v>
          </cell>
        </row>
        <row r="13">
          <cell r="C13" t="str">
            <v>신용민</v>
          </cell>
          <cell r="E13" t="str">
            <v>배문고</v>
          </cell>
          <cell r="F13" t="str">
            <v>4:01.62</v>
          </cell>
        </row>
        <row r="14">
          <cell r="C14" t="str">
            <v>최진혁</v>
          </cell>
          <cell r="E14" t="str">
            <v>경기체육고</v>
          </cell>
          <cell r="F14" t="str">
            <v>4:04.70</v>
          </cell>
        </row>
        <row r="15">
          <cell r="C15" t="str">
            <v>이준서</v>
          </cell>
          <cell r="E15" t="str">
            <v>대구체육고</v>
          </cell>
          <cell r="F15" t="str">
            <v>4:06.44</v>
          </cell>
        </row>
        <row r="16">
          <cell r="C16" t="str">
            <v>허인</v>
          </cell>
          <cell r="E16" t="str">
            <v>소양고</v>
          </cell>
          <cell r="F16" t="str">
            <v>4:06.53</v>
          </cell>
        </row>
        <row r="17">
          <cell r="C17" t="str">
            <v>전재원</v>
          </cell>
          <cell r="E17" t="str">
            <v>배문고</v>
          </cell>
          <cell r="F17" t="str">
            <v>4:10.13</v>
          </cell>
        </row>
        <row r="18">
          <cell r="C18" t="str">
            <v>오성일</v>
          </cell>
          <cell r="E18" t="str">
            <v>배문고</v>
          </cell>
          <cell r="F18" t="str">
            <v>4:11.03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-1.2</v>
          </cell>
        </row>
        <row r="11">
          <cell r="C11" t="str">
            <v>김지원</v>
          </cell>
          <cell r="E11" t="str">
            <v>인화여자중</v>
          </cell>
          <cell r="F11" t="str">
            <v>12.73</v>
          </cell>
        </row>
        <row r="12">
          <cell r="C12" t="str">
            <v>이연우</v>
          </cell>
          <cell r="E12" t="str">
            <v>울산스포츠과학중</v>
          </cell>
          <cell r="F12" t="str">
            <v>12.92</v>
          </cell>
        </row>
        <row r="13">
          <cell r="C13" t="str">
            <v>유소은</v>
          </cell>
          <cell r="E13" t="str">
            <v>경기시흥중</v>
          </cell>
          <cell r="F13" t="str">
            <v>12.96</v>
          </cell>
        </row>
        <row r="14">
          <cell r="C14" t="str">
            <v>김애영</v>
          </cell>
          <cell r="E14" t="str">
            <v>경기덕계중</v>
          </cell>
          <cell r="F14" t="str">
            <v>13.18</v>
          </cell>
        </row>
        <row r="15">
          <cell r="C15" t="str">
            <v>박은지</v>
          </cell>
          <cell r="E15" t="str">
            <v>충주여자중</v>
          </cell>
          <cell r="F15" t="str">
            <v>13.39</v>
          </cell>
        </row>
        <row r="16">
          <cell r="C16" t="str">
            <v>조미현</v>
          </cell>
          <cell r="E16" t="str">
            <v>경기단원중</v>
          </cell>
          <cell r="F16" t="str">
            <v>13.40</v>
          </cell>
        </row>
        <row r="17">
          <cell r="C17" t="str">
            <v>김다은</v>
          </cell>
          <cell r="E17" t="str">
            <v>경기봉담중</v>
          </cell>
          <cell r="F17" t="str">
            <v>13.41</v>
          </cell>
        </row>
        <row r="18">
          <cell r="C18" t="str">
            <v>김소연</v>
          </cell>
          <cell r="E18" t="str">
            <v>울산스포츠과학중</v>
          </cell>
          <cell r="F18" t="str">
            <v>13.44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-0.3</v>
          </cell>
        </row>
        <row r="11">
          <cell r="C11" t="str">
            <v>김지원</v>
          </cell>
          <cell r="E11" t="str">
            <v>인화여자중</v>
          </cell>
          <cell r="F11" t="str">
            <v>25.74</v>
          </cell>
        </row>
        <row r="12">
          <cell r="C12" t="str">
            <v>김민경</v>
          </cell>
          <cell r="E12" t="str">
            <v>경기체육중</v>
          </cell>
          <cell r="F12" t="str">
            <v>26.50</v>
          </cell>
        </row>
        <row r="13">
          <cell r="C13" t="str">
            <v>최윤서</v>
          </cell>
          <cell r="E13" t="str">
            <v>경기덕계중</v>
          </cell>
          <cell r="F13" t="str">
            <v>26.76</v>
          </cell>
        </row>
        <row r="14">
          <cell r="C14" t="str">
            <v>권혜림</v>
          </cell>
          <cell r="E14" t="str">
            <v>경기와동중</v>
          </cell>
          <cell r="F14" t="str">
            <v>27.46</v>
          </cell>
        </row>
        <row r="15">
          <cell r="C15" t="str">
            <v>김다은</v>
          </cell>
          <cell r="E15" t="str">
            <v>경기봉담중</v>
          </cell>
          <cell r="F15" t="str">
            <v>27.48</v>
          </cell>
        </row>
        <row r="16">
          <cell r="C16" t="str">
            <v>김예영</v>
          </cell>
          <cell r="E16" t="str">
            <v>경기동부중</v>
          </cell>
          <cell r="F16" t="str">
            <v>27.74</v>
          </cell>
        </row>
        <row r="17">
          <cell r="C17" t="str">
            <v>이지현</v>
          </cell>
          <cell r="E17" t="str">
            <v>월배중</v>
          </cell>
          <cell r="F17" t="str">
            <v>27.93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김태연</v>
          </cell>
          <cell r="E11" t="str">
            <v>인화여자중</v>
          </cell>
          <cell r="F11" t="str">
            <v>58.48</v>
          </cell>
        </row>
        <row r="12">
          <cell r="C12" t="str">
            <v>이서빈</v>
          </cell>
          <cell r="E12" t="str">
            <v>경기철산중</v>
          </cell>
          <cell r="F12" t="str">
            <v>1:00.79</v>
          </cell>
        </row>
        <row r="13">
          <cell r="C13" t="str">
            <v>김아영</v>
          </cell>
          <cell r="E13" t="str">
            <v>경기철산중</v>
          </cell>
          <cell r="F13" t="str">
            <v>1:00.98</v>
          </cell>
        </row>
        <row r="14">
          <cell r="C14" t="str">
            <v>박은지</v>
          </cell>
          <cell r="E14" t="str">
            <v>충주여자중</v>
          </cell>
          <cell r="F14" t="str">
            <v>1:02.48</v>
          </cell>
        </row>
        <row r="15">
          <cell r="C15" t="str">
            <v>김도예</v>
          </cell>
          <cell r="E15" t="str">
            <v>경기경안중</v>
          </cell>
          <cell r="F15" t="str">
            <v>1:03.31</v>
          </cell>
        </row>
        <row r="16">
          <cell r="C16" t="str">
            <v>배소영</v>
          </cell>
          <cell r="E16" t="str">
            <v>신정여자중</v>
          </cell>
          <cell r="F16" t="str">
            <v>1:03.35</v>
          </cell>
        </row>
        <row r="17">
          <cell r="C17" t="str">
            <v>김민경</v>
          </cell>
          <cell r="E17" t="str">
            <v>합포중</v>
          </cell>
          <cell r="F17" t="str">
            <v>1:04.24</v>
          </cell>
        </row>
        <row r="18">
          <cell r="C18" t="str">
            <v>김애영</v>
          </cell>
          <cell r="E18" t="str">
            <v>경기덕계중</v>
          </cell>
          <cell r="F18" t="str">
            <v>1:04.71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김가경</v>
          </cell>
          <cell r="E11" t="str">
            <v>전남체육중</v>
          </cell>
          <cell r="F11" t="str">
            <v>2:15.99</v>
          </cell>
        </row>
        <row r="12">
          <cell r="C12" t="str">
            <v>이서빈</v>
          </cell>
          <cell r="E12" t="str">
            <v>경기철산중</v>
          </cell>
          <cell r="F12" t="str">
            <v>2:21.24</v>
          </cell>
        </row>
        <row r="13">
          <cell r="C13" t="str">
            <v>안세민</v>
          </cell>
          <cell r="E13" t="str">
            <v>성보중</v>
          </cell>
          <cell r="F13" t="str">
            <v>2:31.79</v>
          </cell>
        </row>
        <row r="14">
          <cell r="C14" t="str">
            <v>문효임</v>
          </cell>
          <cell r="E14" t="str">
            <v>경기신천중</v>
          </cell>
          <cell r="F14" t="str">
            <v>2:33.17</v>
          </cell>
        </row>
        <row r="15">
          <cell r="C15" t="str">
            <v>김예연</v>
          </cell>
          <cell r="E15" t="str">
            <v>경기신천중</v>
          </cell>
          <cell r="F15" t="str">
            <v>2:33.22</v>
          </cell>
        </row>
        <row r="16">
          <cell r="C16" t="str">
            <v>김도예</v>
          </cell>
          <cell r="E16" t="str">
            <v>경기경안중</v>
          </cell>
          <cell r="F16" t="str">
            <v>2:33.32</v>
          </cell>
        </row>
        <row r="17">
          <cell r="C17" t="str">
            <v>손예강</v>
          </cell>
          <cell r="E17" t="str">
            <v>영림중</v>
          </cell>
          <cell r="F17" t="str">
            <v>2:34.35</v>
          </cell>
        </row>
        <row r="18">
          <cell r="C18" t="str">
            <v>김수현</v>
          </cell>
          <cell r="E18" t="str">
            <v>경기봉담중</v>
          </cell>
          <cell r="F18" t="str">
            <v>2:44.05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김가경</v>
          </cell>
          <cell r="E11" t="str">
            <v>전남체육중</v>
          </cell>
          <cell r="F11" t="str">
            <v>4:43.00</v>
          </cell>
        </row>
        <row r="12">
          <cell r="C12" t="str">
            <v>방민지</v>
          </cell>
          <cell r="E12" t="str">
            <v>신정여자중</v>
          </cell>
          <cell r="F12" t="str">
            <v>4:49.13</v>
          </cell>
        </row>
        <row r="13">
          <cell r="C13" t="str">
            <v>송민선</v>
          </cell>
          <cell r="E13" t="str">
            <v>신정여자중</v>
          </cell>
          <cell r="F13" t="str">
            <v>4:50.65</v>
          </cell>
        </row>
        <row r="14">
          <cell r="C14" t="str">
            <v>김다정</v>
          </cell>
          <cell r="E14" t="str">
            <v>경기체육중</v>
          </cell>
          <cell r="F14" t="str">
            <v>5:15.04</v>
          </cell>
        </row>
        <row r="15">
          <cell r="C15" t="str">
            <v>김예연</v>
          </cell>
          <cell r="E15" t="str">
            <v>경기신천중</v>
          </cell>
          <cell r="F15" t="str">
            <v>5:16.71</v>
          </cell>
        </row>
        <row r="16">
          <cell r="C16" t="str">
            <v>이바다</v>
          </cell>
          <cell r="E16" t="str">
            <v>김천한일여자중</v>
          </cell>
          <cell r="F16" t="str">
            <v>5:34.95</v>
          </cell>
        </row>
        <row r="17">
          <cell r="C17" t="str">
            <v>김지현</v>
          </cell>
          <cell r="E17" t="str">
            <v>삼척여자중</v>
          </cell>
          <cell r="F17" t="str">
            <v>5:53.46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방민지</v>
          </cell>
          <cell r="E11" t="str">
            <v>신정여자중</v>
          </cell>
          <cell r="F11" t="str">
            <v>10:39.76</v>
          </cell>
        </row>
        <row r="12">
          <cell r="C12" t="str">
            <v>박미애</v>
          </cell>
          <cell r="E12" t="str">
            <v>가좌여자중</v>
          </cell>
          <cell r="F12" t="str">
            <v>11:48.48</v>
          </cell>
        </row>
        <row r="13">
          <cell r="C13" t="str">
            <v>김다정</v>
          </cell>
          <cell r="E13" t="str">
            <v>경기체육중</v>
          </cell>
          <cell r="F13" t="str">
            <v>12:06.18</v>
          </cell>
        </row>
        <row r="14">
          <cell r="C14" t="str">
            <v>이바다</v>
          </cell>
          <cell r="E14" t="str">
            <v>김천한일여자중</v>
          </cell>
          <cell r="F14" t="str">
            <v>13:11.08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0.9</v>
          </cell>
        </row>
        <row r="11">
          <cell r="C11" t="str">
            <v>이연우</v>
          </cell>
          <cell r="E11" t="str">
            <v>울산스포츠과학중</v>
          </cell>
          <cell r="F11" t="str">
            <v>15.30</v>
          </cell>
        </row>
        <row r="12">
          <cell r="C12" t="str">
            <v>김솔기</v>
          </cell>
          <cell r="E12" t="str">
            <v>인화여자중</v>
          </cell>
          <cell r="F12" t="str">
            <v>15.73</v>
          </cell>
        </row>
        <row r="13">
          <cell r="C13" t="str">
            <v>정연지</v>
          </cell>
          <cell r="E13" t="str">
            <v>구월여자중</v>
          </cell>
          <cell r="F13" t="str">
            <v>18.48</v>
          </cell>
        </row>
        <row r="14">
          <cell r="C14" t="str">
            <v>권혜은</v>
          </cell>
          <cell r="E14" t="str">
            <v>삼척여자중</v>
          </cell>
          <cell r="F14" t="str">
            <v>19.52</v>
          </cell>
        </row>
        <row r="15">
          <cell r="C15" t="str">
            <v>김예진</v>
          </cell>
          <cell r="E15" t="str">
            <v>경기와동중</v>
          </cell>
          <cell r="F15" t="str">
            <v>20.23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김민지</v>
          </cell>
          <cell r="E11" t="str">
            <v>경기체육중</v>
          </cell>
          <cell r="F11" t="str">
            <v>30:22.18</v>
          </cell>
        </row>
        <row r="12">
          <cell r="C12" t="str">
            <v>박정빈</v>
          </cell>
          <cell r="E12" t="str">
            <v>영광여자중</v>
          </cell>
          <cell r="F12" t="str">
            <v>35:31.91</v>
          </cell>
        </row>
        <row r="13">
          <cell r="C13" t="str">
            <v>김도연</v>
          </cell>
          <cell r="E13" t="str">
            <v>경기체육중</v>
          </cell>
          <cell r="F13" t="str">
            <v>36:24.26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조민홍 김솔기 김지원 김태연</v>
          </cell>
          <cell r="E11" t="str">
            <v>인화여자중</v>
          </cell>
          <cell r="F11" t="str">
            <v>50.11</v>
          </cell>
        </row>
        <row r="12">
          <cell r="C12" t="str">
            <v>김소연 조수진 송지영 이연우</v>
          </cell>
          <cell r="E12" t="str">
            <v>울산스포츠과학중</v>
          </cell>
          <cell r="F12" t="str">
            <v>50.12</v>
          </cell>
        </row>
        <row r="13">
          <cell r="C13" t="str">
            <v>문정은 조미현 이다빈 손민지</v>
          </cell>
          <cell r="E13" t="str">
            <v>경기단원중</v>
          </cell>
          <cell r="F13" t="str">
            <v>53.00</v>
          </cell>
        </row>
        <row r="14">
          <cell r="C14" t="str">
            <v>김유미 최진하 조인아 최윤아</v>
          </cell>
          <cell r="E14" t="str">
            <v>순창여자중</v>
          </cell>
          <cell r="F14" t="str">
            <v>54.48</v>
          </cell>
        </row>
        <row r="15">
          <cell r="C15" t="str">
            <v xml:space="preserve">조연지 유소은 김규리 김도희 </v>
          </cell>
          <cell r="E15" t="str">
            <v>경기시흥중</v>
          </cell>
          <cell r="F15" t="str">
            <v>55.12</v>
          </cell>
        </row>
        <row r="16">
          <cell r="C16" t="str">
            <v>문효임 이주현 김예연 최은수</v>
          </cell>
          <cell r="E16" t="str">
            <v>경기신천중</v>
          </cell>
          <cell r="F16" t="str">
            <v>55.42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김지원 김영미 김슬비 김태연</v>
          </cell>
          <cell r="E11" t="str">
            <v>인화여자중</v>
          </cell>
          <cell r="F11" t="str">
            <v>4:15.76</v>
          </cell>
        </row>
        <row r="12">
          <cell r="C12" t="str">
            <v>문효임 이주현 김예연 최은수</v>
          </cell>
          <cell r="E12" t="str">
            <v>경기신천중</v>
          </cell>
          <cell r="F12" t="str">
            <v>4:26.39</v>
          </cell>
        </row>
        <row r="13">
          <cell r="C13" t="str">
            <v>최윤아 김유미 조인아 최진하</v>
          </cell>
          <cell r="E13" t="str">
            <v>순창여자중</v>
          </cell>
          <cell r="F13" t="str">
            <v>4:26.90</v>
          </cell>
        </row>
        <row r="14">
          <cell r="C14" t="str">
            <v>황수연 김민경 이지호 이나은</v>
          </cell>
          <cell r="E14" t="str">
            <v>경기체육중</v>
          </cell>
          <cell r="F14" t="str">
            <v>4:29.21</v>
          </cell>
        </row>
        <row r="15">
          <cell r="C15" t="str">
            <v>이가은 추효린 조은성 김해진</v>
          </cell>
          <cell r="E15" t="str">
            <v>대원중</v>
          </cell>
          <cell r="F15" t="str">
            <v>4:39.10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김홍곤</v>
          </cell>
          <cell r="E11" t="str">
            <v>단양고</v>
          </cell>
          <cell r="F11" t="str">
            <v>15:16.95</v>
          </cell>
        </row>
        <row r="12">
          <cell r="C12" t="str">
            <v>신용민</v>
          </cell>
          <cell r="E12" t="str">
            <v>배문고</v>
          </cell>
          <cell r="F12" t="str">
            <v>15:17.70</v>
          </cell>
        </row>
        <row r="13">
          <cell r="C13" t="str">
            <v>최진혁</v>
          </cell>
          <cell r="E13" t="str">
            <v>경기체육고</v>
          </cell>
          <cell r="F13" t="str">
            <v>15:23.56</v>
          </cell>
        </row>
        <row r="14">
          <cell r="C14" t="str">
            <v>오성일</v>
          </cell>
          <cell r="E14" t="str">
            <v>배문고</v>
          </cell>
          <cell r="F14" t="str">
            <v>15:24.34</v>
          </cell>
        </row>
        <row r="15">
          <cell r="C15" t="str">
            <v>전수환</v>
          </cell>
          <cell r="E15" t="str">
            <v>서울체육고</v>
          </cell>
          <cell r="F15" t="str">
            <v>15:24.81</v>
          </cell>
        </row>
        <row r="16">
          <cell r="C16" t="str">
            <v>장주안</v>
          </cell>
          <cell r="E16" t="str">
            <v>경기소래고</v>
          </cell>
          <cell r="F16" t="str">
            <v>15:25.19</v>
          </cell>
        </row>
        <row r="17">
          <cell r="C17" t="str">
            <v>김중환</v>
          </cell>
          <cell r="E17" t="str">
            <v>충북체육고</v>
          </cell>
          <cell r="F17" t="str">
            <v>15:29.76</v>
          </cell>
        </row>
        <row r="18">
          <cell r="C18" t="str">
            <v>전재원</v>
          </cell>
          <cell r="E18" t="str">
            <v>배문고</v>
          </cell>
          <cell r="F18" t="str">
            <v>15:30.25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이승민</v>
          </cell>
          <cell r="E11" t="str">
            <v>경기체육중</v>
          </cell>
          <cell r="F11" t="str">
            <v>1.65</v>
          </cell>
        </row>
        <row r="12">
          <cell r="C12" t="str">
            <v>이효진</v>
          </cell>
          <cell r="E12" t="str">
            <v>인제중</v>
          </cell>
          <cell r="F12" t="str">
            <v>1.45</v>
          </cell>
        </row>
        <row r="13">
          <cell r="C13" t="str">
            <v>문수빈</v>
          </cell>
          <cell r="E13" t="str">
            <v>구월여자중</v>
          </cell>
          <cell r="F13" t="str">
            <v>1.20</v>
          </cell>
        </row>
      </sheetData>
      <sheetData sheetId="1" refreshError="1"/>
      <sheetData sheetId="2">
        <row r="11">
          <cell r="C11" t="str">
            <v>최지윤</v>
          </cell>
          <cell r="E11" t="str">
            <v>경북체육중</v>
          </cell>
          <cell r="F11" t="str">
            <v>5.19</v>
          </cell>
          <cell r="G11" t="str">
            <v>-0.4</v>
          </cell>
        </row>
        <row r="12">
          <cell r="C12" t="str">
            <v>김지원</v>
          </cell>
          <cell r="E12" t="str">
            <v>경기체육중</v>
          </cell>
          <cell r="F12" t="str">
            <v>5.16</v>
          </cell>
          <cell r="G12" t="str">
            <v>0.4</v>
          </cell>
        </row>
        <row r="13">
          <cell r="C13" t="str">
            <v>신지선</v>
          </cell>
          <cell r="E13" t="str">
            <v>익산어양중</v>
          </cell>
          <cell r="F13" t="str">
            <v>5.15</v>
          </cell>
          <cell r="G13" t="str">
            <v>0.6</v>
          </cell>
        </row>
        <row r="14">
          <cell r="C14" t="str">
            <v>조미현</v>
          </cell>
          <cell r="E14" t="str">
            <v>경기단원중</v>
          </cell>
          <cell r="F14" t="str">
            <v>4.97</v>
          </cell>
          <cell r="G14" t="str">
            <v>-3.8</v>
          </cell>
        </row>
        <row r="15">
          <cell r="C15" t="str">
            <v>김아영</v>
          </cell>
          <cell r="E15" t="str">
            <v>경기철산중</v>
          </cell>
          <cell r="F15" t="str">
            <v>4.88</v>
          </cell>
          <cell r="G15" t="str">
            <v>-0.1</v>
          </cell>
        </row>
        <row r="16">
          <cell r="C16" t="str">
            <v>조준희</v>
          </cell>
          <cell r="E16" t="str">
            <v>충주여자중</v>
          </cell>
          <cell r="F16" t="str">
            <v>4.82</v>
          </cell>
          <cell r="G16" t="str">
            <v>-1.7</v>
          </cell>
        </row>
        <row r="17">
          <cell r="C17" t="str">
            <v>안성경</v>
          </cell>
          <cell r="E17" t="str">
            <v>충주여자중</v>
          </cell>
          <cell r="F17" t="str">
            <v>4.76</v>
          </cell>
          <cell r="G17" t="str">
            <v>-0.6</v>
          </cell>
        </row>
        <row r="18">
          <cell r="C18" t="str">
            <v>신혜원</v>
          </cell>
          <cell r="E18" t="str">
            <v>백운중</v>
          </cell>
          <cell r="F18" t="str">
            <v>4.72</v>
          </cell>
          <cell r="G18" t="str">
            <v>-1.9</v>
          </cell>
        </row>
      </sheetData>
      <sheetData sheetId="3">
        <row r="11">
          <cell r="C11" t="str">
            <v>김진희</v>
          </cell>
          <cell r="E11" t="str">
            <v>울산스포츠과학중</v>
          </cell>
          <cell r="F11" t="str">
            <v>11.23</v>
          </cell>
          <cell r="G11" t="str">
            <v>-1.9</v>
          </cell>
        </row>
        <row r="12">
          <cell r="C12" t="str">
            <v>신지선</v>
          </cell>
          <cell r="E12" t="str">
            <v>익산어양중</v>
          </cell>
          <cell r="F12" t="str">
            <v>10.86</v>
          </cell>
          <cell r="G12" t="str">
            <v>-1.4</v>
          </cell>
        </row>
        <row r="13">
          <cell r="C13" t="str">
            <v>안성경</v>
          </cell>
          <cell r="E13" t="str">
            <v>충주여자중</v>
          </cell>
          <cell r="F13" t="str">
            <v>10.65</v>
          </cell>
          <cell r="G13" t="str">
            <v>-0.9</v>
          </cell>
        </row>
        <row r="14">
          <cell r="C14" t="str">
            <v>송지영</v>
          </cell>
          <cell r="E14" t="str">
            <v>울산스포츠과학중</v>
          </cell>
          <cell r="F14" t="str">
            <v>10.57</v>
          </cell>
          <cell r="G14" t="str">
            <v>-0.3</v>
          </cell>
        </row>
        <row r="15">
          <cell r="C15" t="str">
            <v>신혜원</v>
          </cell>
          <cell r="E15" t="str">
            <v>백운중</v>
          </cell>
          <cell r="F15" t="str">
            <v>10.26</v>
          </cell>
          <cell r="G15" t="str">
            <v>-0.8</v>
          </cell>
        </row>
        <row r="16">
          <cell r="C16" t="str">
            <v>최은수</v>
          </cell>
          <cell r="E16" t="str">
            <v>경기신천중</v>
          </cell>
          <cell r="F16" t="str">
            <v>10.16</v>
          </cell>
          <cell r="G16" t="str">
            <v>-2.6</v>
          </cell>
        </row>
        <row r="17">
          <cell r="C17" t="str">
            <v>이영은</v>
          </cell>
          <cell r="E17" t="str">
            <v>경기금오중</v>
          </cell>
          <cell r="F17" t="str">
            <v>9.87</v>
          </cell>
          <cell r="G17" t="str">
            <v>-1.2</v>
          </cell>
        </row>
        <row r="18">
          <cell r="C18" t="str">
            <v>김서연</v>
          </cell>
          <cell r="E18" t="str">
            <v>인제중</v>
          </cell>
          <cell r="F18" t="str">
            <v>9.61</v>
          </cell>
          <cell r="G18" t="str">
            <v>-0.3</v>
          </cell>
        </row>
      </sheetData>
      <sheetData sheetId="4">
        <row r="11">
          <cell r="C11" t="str">
            <v>주형원</v>
          </cell>
          <cell r="E11" t="str">
            <v>경기철산중</v>
          </cell>
          <cell r="F11" t="str">
            <v>11.70</v>
          </cell>
        </row>
        <row r="12">
          <cell r="C12" t="str">
            <v>신유진</v>
          </cell>
          <cell r="E12" t="str">
            <v>경기체육중</v>
          </cell>
          <cell r="F12" t="str">
            <v>11.59</v>
          </cell>
        </row>
        <row r="13">
          <cell r="C13" t="str">
            <v>은소진</v>
          </cell>
          <cell r="E13" t="str">
            <v>울산스포츠과학중</v>
          </cell>
          <cell r="F13" t="str">
            <v>10.30</v>
          </cell>
        </row>
        <row r="14">
          <cell r="C14" t="str">
            <v>김예빈</v>
          </cell>
          <cell r="E14" t="str">
            <v>경기철산중</v>
          </cell>
          <cell r="F14" t="str">
            <v>10.28</v>
          </cell>
        </row>
        <row r="15">
          <cell r="C15" t="str">
            <v>오영인</v>
          </cell>
          <cell r="E15" t="str">
            <v>성보중</v>
          </cell>
          <cell r="F15" t="str">
            <v>9.91</v>
          </cell>
        </row>
        <row r="16">
          <cell r="C16" t="str">
            <v>김수진</v>
          </cell>
          <cell r="E16" t="str">
            <v>고한중</v>
          </cell>
          <cell r="F16" t="str">
            <v>9.70</v>
          </cell>
        </row>
        <row r="17">
          <cell r="C17" t="str">
            <v>임현아</v>
          </cell>
          <cell r="E17" t="str">
            <v>경기체육중</v>
          </cell>
          <cell r="F17" t="str">
            <v>9.19</v>
          </cell>
        </row>
        <row r="18">
          <cell r="C18" t="str">
            <v>김규리</v>
          </cell>
          <cell r="E18" t="str">
            <v>경기시흥중</v>
          </cell>
          <cell r="F18" t="str">
            <v>8.27</v>
          </cell>
        </row>
      </sheetData>
      <sheetData sheetId="5">
        <row r="11">
          <cell r="C11" t="str">
            <v>신유진</v>
          </cell>
          <cell r="E11" t="str">
            <v>경기체육중</v>
          </cell>
          <cell r="F11" t="str">
            <v>40.70</v>
          </cell>
        </row>
        <row r="12">
          <cell r="C12" t="str">
            <v>김예빈</v>
          </cell>
          <cell r="E12" t="str">
            <v>경기철산중</v>
          </cell>
          <cell r="F12" t="str">
            <v>34.52</v>
          </cell>
        </row>
        <row r="13">
          <cell r="C13" t="str">
            <v>최수인</v>
          </cell>
          <cell r="E13" t="str">
            <v>경북체육중</v>
          </cell>
          <cell r="F13" t="str">
            <v>29.22</v>
          </cell>
        </row>
        <row r="14">
          <cell r="C14" t="str">
            <v>성아영</v>
          </cell>
          <cell r="E14" t="str">
            <v>석정여자중</v>
          </cell>
          <cell r="F14" t="str">
            <v>27.04</v>
          </cell>
        </row>
        <row r="15">
          <cell r="C15" t="str">
            <v>김성은</v>
          </cell>
          <cell r="E15" t="str">
            <v>백운중</v>
          </cell>
          <cell r="F15" t="str">
            <v>25.96</v>
          </cell>
        </row>
        <row r="16">
          <cell r="C16" t="str">
            <v>이나현</v>
          </cell>
          <cell r="E16" t="str">
            <v>인화여자중</v>
          </cell>
          <cell r="F16" t="str">
            <v>20.14</v>
          </cell>
        </row>
      </sheetData>
      <sheetData sheetId="6">
        <row r="11">
          <cell r="C11" t="str">
            <v>이소민</v>
          </cell>
          <cell r="E11" t="str">
            <v>석정여자중</v>
          </cell>
          <cell r="F11" t="str">
            <v>33.60</v>
          </cell>
        </row>
        <row r="12">
          <cell r="C12" t="str">
            <v>손민지</v>
          </cell>
          <cell r="E12" t="str">
            <v>경기단원중</v>
          </cell>
          <cell r="F12" t="str">
            <v>32.14</v>
          </cell>
        </row>
        <row r="13">
          <cell r="C13" t="str">
            <v>이수민</v>
          </cell>
          <cell r="E13" t="str">
            <v>울산스포츠과학중</v>
          </cell>
          <cell r="F13" t="str">
            <v>32.10</v>
          </cell>
        </row>
        <row r="14">
          <cell r="C14" t="str">
            <v>윤예림</v>
          </cell>
          <cell r="E14" t="str">
            <v>경기체육중</v>
          </cell>
          <cell r="F14" t="str">
            <v>29.86</v>
          </cell>
        </row>
        <row r="15">
          <cell r="C15" t="str">
            <v>변수미</v>
          </cell>
          <cell r="E15" t="str">
            <v>경기체육중</v>
          </cell>
          <cell r="F15" t="str">
            <v>28.32</v>
          </cell>
        </row>
        <row r="16">
          <cell r="C16" t="str">
            <v>김채연</v>
          </cell>
          <cell r="E16" t="str">
            <v>전남체육중</v>
          </cell>
          <cell r="F16" t="str">
            <v>26.69</v>
          </cell>
        </row>
        <row r="17">
          <cell r="C17" t="str">
            <v>박상은</v>
          </cell>
          <cell r="E17" t="str">
            <v>전남체육중</v>
          </cell>
          <cell r="F17" t="str">
            <v>26.55</v>
          </cell>
        </row>
        <row r="18">
          <cell r="C18" t="str">
            <v>한은정</v>
          </cell>
          <cell r="E18" t="str">
            <v>삼척여자중</v>
          </cell>
          <cell r="F18" t="str">
            <v>23.70</v>
          </cell>
        </row>
      </sheetData>
      <sheetData sheetId="7">
        <row r="11">
          <cell r="C11" t="str">
            <v>조성은</v>
          </cell>
          <cell r="E11" t="str">
            <v>울산스포츠과학중</v>
          </cell>
          <cell r="F11" t="str">
            <v>4.076점</v>
          </cell>
        </row>
        <row r="12">
          <cell r="C12" t="str">
            <v>김솔기</v>
          </cell>
          <cell r="E12" t="str">
            <v>인화여자중</v>
          </cell>
          <cell r="F12" t="str">
            <v>3.754점</v>
          </cell>
        </row>
        <row r="13">
          <cell r="C13" t="str">
            <v>김민지</v>
          </cell>
          <cell r="E13" t="str">
            <v>경기송운중</v>
          </cell>
          <cell r="F13" t="str">
            <v>3.283점</v>
          </cell>
        </row>
        <row r="14">
          <cell r="C14" t="str">
            <v>문다은</v>
          </cell>
          <cell r="E14" t="str">
            <v>은풍중</v>
          </cell>
          <cell r="F14" t="str">
            <v>2.975점</v>
          </cell>
        </row>
        <row r="15">
          <cell r="C15" t="str">
            <v>최우향</v>
          </cell>
          <cell r="E15" t="str">
            <v>석정여자중</v>
          </cell>
          <cell r="F15" t="str">
            <v>2.841점</v>
          </cell>
        </row>
        <row r="16">
          <cell r="C16" t="str">
            <v>김서연</v>
          </cell>
          <cell r="E16" t="str">
            <v>인제중</v>
          </cell>
          <cell r="F16" t="str">
            <v>2.487점</v>
          </cell>
        </row>
        <row r="17">
          <cell r="C17" t="str">
            <v>서예진</v>
          </cell>
          <cell r="E17" t="str">
            <v>석정여자중</v>
          </cell>
          <cell r="F17" t="str">
            <v>2.311점</v>
          </cell>
        </row>
        <row r="18">
          <cell r="C18" t="str">
            <v>이효진</v>
          </cell>
          <cell r="E18" t="str">
            <v>인제중</v>
          </cell>
          <cell r="F18" t="str">
            <v>2.190점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0.2</v>
          </cell>
        </row>
        <row r="11">
          <cell r="C11" t="str">
            <v>김태형</v>
          </cell>
          <cell r="E11" t="str">
            <v>경기석우중학교</v>
          </cell>
          <cell r="F11" t="str">
            <v>11.68</v>
          </cell>
        </row>
        <row r="12">
          <cell r="C12" t="str">
            <v>노호진</v>
          </cell>
          <cell r="E12" t="str">
            <v>월배중</v>
          </cell>
          <cell r="F12" t="str">
            <v>12.05</v>
          </cell>
        </row>
        <row r="13">
          <cell r="C13" t="str">
            <v>이진영</v>
          </cell>
          <cell r="E13" t="str">
            <v>경기부천부곡중</v>
          </cell>
          <cell r="F13" t="str">
            <v>12.11</v>
          </cell>
        </row>
        <row r="14">
          <cell r="C14" t="str">
            <v>김호성</v>
          </cell>
          <cell r="E14" t="str">
            <v>화천중</v>
          </cell>
          <cell r="F14" t="str">
            <v>12.12</v>
          </cell>
        </row>
        <row r="15">
          <cell r="C15" t="str">
            <v>하승원</v>
          </cell>
          <cell r="E15" t="str">
            <v>경기송운중</v>
          </cell>
          <cell r="F15" t="str">
            <v>12.16</v>
          </cell>
        </row>
        <row r="16">
          <cell r="C16" t="str">
            <v>정선민</v>
          </cell>
          <cell r="E16" t="str">
            <v>영광중</v>
          </cell>
          <cell r="F16" t="str">
            <v>12.29</v>
          </cell>
        </row>
        <row r="17">
          <cell r="C17" t="str">
            <v>박성빈</v>
          </cell>
          <cell r="E17" t="str">
            <v>경기시곡중</v>
          </cell>
          <cell r="F17" t="str">
            <v>12.33</v>
          </cell>
        </row>
        <row r="18">
          <cell r="C18" t="str">
            <v>길규민</v>
          </cell>
          <cell r="E18" t="str">
            <v>경기대경중학교</v>
          </cell>
          <cell r="F18" t="str">
            <v>12.47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서민준</v>
          </cell>
          <cell r="E11" t="str">
            <v>울산스포츠과학중</v>
          </cell>
          <cell r="F11" t="str">
            <v>53.29</v>
          </cell>
        </row>
        <row r="12">
          <cell r="C12" t="str">
            <v>황승하</v>
          </cell>
          <cell r="E12" t="str">
            <v>영광중</v>
          </cell>
          <cell r="F12" t="str">
            <v>53.89</v>
          </cell>
        </row>
        <row r="13">
          <cell r="C13" t="str">
            <v>김동길</v>
          </cell>
          <cell r="E13" t="str">
            <v>울산스포츠과학중</v>
          </cell>
          <cell r="F13" t="str">
            <v>56.52</v>
          </cell>
        </row>
        <row r="14">
          <cell r="C14" t="str">
            <v>김노아</v>
          </cell>
          <cell r="E14" t="str">
            <v>경기석우중</v>
          </cell>
          <cell r="F14" t="str">
            <v>56.58</v>
          </cell>
        </row>
        <row r="15">
          <cell r="C15" t="str">
            <v>변성현</v>
          </cell>
          <cell r="E15" t="str">
            <v>부산체육중</v>
          </cell>
          <cell r="F15" t="str">
            <v>59.00</v>
          </cell>
        </row>
        <row r="16">
          <cell r="C16" t="str">
            <v>김량희</v>
          </cell>
          <cell r="E16" t="str">
            <v>전라중</v>
          </cell>
          <cell r="F16" t="str">
            <v>1:00.32</v>
          </cell>
        </row>
        <row r="17">
          <cell r="C17" t="str">
            <v>정경인</v>
          </cell>
          <cell r="E17" t="str">
            <v>월배중</v>
          </cell>
          <cell r="F17" t="str">
            <v>1:02.47</v>
          </cell>
        </row>
        <row r="18">
          <cell r="C18" t="str">
            <v>임주한</v>
          </cell>
          <cell r="E18" t="str">
            <v>성남동중</v>
          </cell>
          <cell r="F18" t="str">
            <v>1:05.32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김민석</v>
          </cell>
          <cell r="E11" t="str">
            <v>경기체육중</v>
          </cell>
          <cell r="F11" t="str">
            <v>2:13.49</v>
          </cell>
        </row>
        <row r="12">
          <cell r="C12" t="str">
            <v>박태준</v>
          </cell>
          <cell r="E12" t="str">
            <v>경기신천중</v>
          </cell>
          <cell r="F12" t="str">
            <v>2:14.32</v>
          </cell>
        </row>
        <row r="13">
          <cell r="C13" t="str">
            <v>김진만</v>
          </cell>
          <cell r="E13" t="str">
            <v>광명북중</v>
          </cell>
          <cell r="F13" t="str">
            <v>2:15.25</v>
          </cell>
        </row>
        <row r="14">
          <cell r="C14" t="str">
            <v>송영준</v>
          </cell>
          <cell r="E14" t="str">
            <v>경기용인중</v>
          </cell>
          <cell r="F14" t="str">
            <v>2:19.59</v>
          </cell>
        </row>
        <row r="15">
          <cell r="C15" t="str">
            <v>한진서</v>
          </cell>
          <cell r="E15" t="str">
            <v>경기회룡중</v>
          </cell>
          <cell r="F15" t="str">
            <v>2:21.14</v>
          </cell>
        </row>
        <row r="16">
          <cell r="C16" t="str">
            <v>나경빈</v>
          </cell>
          <cell r="E16" t="str">
            <v>속초중</v>
          </cell>
          <cell r="F16" t="str">
            <v>2:25.32</v>
          </cell>
        </row>
        <row r="17">
          <cell r="C17" t="str">
            <v>김기현</v>
          </cell>
          <cell r="E17" t="str">
            <v>경기봉담중</v>
          </cell>
          <cell r="F17" t="str">
            <v>2:25.63</v>
          </cell>
        </row>
        <row r="18">
          <cell r="C18" t="str">
            <v>양의영</v>
          </cell>
          <cell r="E18" t="str">
            <v>고한중</v>
          </cell>
          <cell r="F18" t="str">
            <v>2:30.69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채원준</v>
          </cell>
          <cell r="E11" t="str">
            <v>경기문산수억중</v>
          </cell>
          <cell r="F11" t="str">
            <v>5.95</v>
          </cell>
          <cell r="G11" t="str">
            <v>0.2</v>
          </cell>
        </row>
        <row r="12">
          <cell r="C12" t="str">
            <v>박지섭</v>
          </cell>
          <cell r="E12" t="str">
            <v>온양용화중</v>
          </cell>
          <cell r="F12" t="str">
            <v>5.67</v>
          </cell>
          <cell r="G12" t="str">
            <v>0.1</v>
          </cell>
        </row>
        <row r="13">
          <cell r="C13" t="str">
            <v>김지환</v>
          </cell>
          <cell r="E13" t="str">
            <v>경기별망중</v>
          </cell>
          <cell r="F13" t="str">
            <v>5.51</v>
          </cell>
          <cell r="G13" t="str">
            <v>0.8</v>
          </cell>
        </row>
        <row r="14">
          <cell r="C14" t="str">
            <v>송의천</v>
          </cell>
          <cell r="E14" t="str">
            <v>경기석우중</v>
          </cell>
          <cell r="F14" t="str">
            <v>5.30</v>
          </cell>
          <cell r="G14" t="str">
            <v>0.1</v>
          </cell>
        </row>
        <row r="15">
          <cell r="C15" t="str">
            <v>김채민</v>
          </cell>
          <cell r="E15" t="str">
            <v>경기체육중</v>
          </cell>
          <cell r="F15" t="str">
            <v>5.28</v>
          </cell>
          <cell r="G15" t="str">
            <v>-0.1</v>
          </cell>
        </row>
        <row r="16">
          <cell r="C16" t="str">
            <v>윤대한</v>
          </cell>
          <cell r="E16" t="str">
            <v>경기별망중</v>
          </cell>
          <cell r="F16" t="str">
            <v>5.23</v>
          </cell>
          <cell r="G16" t="str">
            <v>0.2</v>
          </cell>
        </row>
        <row r="17">
          <cell r="C17" t="str">
            <v>정성빈</v>
          </cell>
          <cell r="E17" t="str">
            <v>울산스포츠과학중</v>
          </cell>
          <cell r="F17" t="str">
            <v>5.21</v>
          </cell>
          <cell r="G17" t="str">
            <v>1.0</v>
          </cell>
        </row>
        <row r="18">
          <cell r="C18" t="str">
            <v>정재인</v>
          </cell>
          <cell r="E18" t="str">
            <v>전라중</v>
          </cell>
          <cell r="F18" t="str">
            <v>5.17</v>
          </cell>
          <cell r="G18" t="str">
            <v>-0.2</v>
          </cell>
        </row>
      </sheetData>
      <sheetData sheetId="1">
        <row r="11">
          <cell r="C11" t="str">
            <v>박주형</v>
          </cell>
          <cell r="E11" t="str">
            <v>백운중</v>
          </cell>
          <cell r="F11" t="str">
            <v>47.87</v>
          </cell>
        </row>
        <row r="12">
          <cell r="C12" t="str">
            <v>김강현</v>
          </cell>
          <cell r="E12" t="str">
            <v>경기체육중</v>
          </cell>
          <cell r="F12" t="str">
            <v>35.22</v>
          </cell>
        </row>
        <row r="13">
          <cell r="C13" t="str">
            <v>김태원</v>
          </cell>
          <cell r="E13" t="str">
            <v>광명북중</v>
          </cell>
          <cell r="F13" t="str">
            <v>32.64</v>
          </cell>
        </row>
        <row r="14">
          <cell r="C14" t="str">
            <v>최진현</v>
          </cell>
          <cell r="E14" t="str">
            <v>백운중</v>
          </cell>
          <cell r="F14" t="str">
            <v>29.76</v>
          </cell>
        </row>
        <row r="15">
          <cell r="C15" t="str">
            <v>김덕영</v>
          </cell>
          <cell r="E15" t="str">
            <v>봉평중</v>
          </cell>
          <cell r="F15" t="str">
            <v>23.25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1.4</v>
          </cell>
        </row>
        <row r="11">
          <cell r="C11" t="str">
            <v>이나은</v>
          </cell>
          <cell r="E11" t="str">
            <v>경기체육중</v>
          </cell>
          <cell r="F11" t="str">
            <v>13.16</v>
          </cell>
        </row>
        <row r="12">
          <cell r="C12" t="str">
            <v>김민지</v>
          </cell>
          <cell r="E12" t="str">
            <v>경기송운중</v>
          </cell>
          <cell r="F12" t="str">
            <v>13.22</v>
          </cell>
        </row>
        <row r="13">
          <cell r="C13" t="str">
            <v>이지현</v>
          </cell>
          <cell r="E13" t="str">
            <v>월배중</v>
          </cell>
          <cell r="F13" t="str">
            <v>13.24</v>
          </cell>
        </row>
        <row r="14">
          <cell r="C14" t="str">
            <v>김태영</v>
          </cell>
          <cell r="E14" t="str">
            <v>합포중</v>
          </cell>
          <cell r="F14" t="str">
            <v>13.58</v>
          </cell>
        </row>
        <row r="15">
          <cell r="C15" t="str">
            <v>정연지</v>
          </cell>
          <cell r="E15" t="str">
            <v>구월여자중</v>
          </cell>
          <cell r="F15" t="str">
            <v>13.80</v>
          </cell>
        </row>
        <row r="16">
          <cell r="C16" t="str">
            <v>강수아</v>
          </cell>
          <cell r="E16" t="str">
            <v>성보중</v>
          </cell>
          <cell r="F16" t="str">
            <v>13.90</v>
          </cell>
        </row>
        <row r="17">
          <cell r="C17" t="str">
            <v>권예린</v>
          </cell>
          <cell r="E17" t="str">
            <v>경기효양중</v>
          </cell>
          <cell r="F17" t="str">
            <v>14.61</v>
          </cell>
        </row>
        <row r="18">
          <cell r="C18" t="str">
            <v>조연지</v>
          </cell>
          <cell r="E18" t="str">
            <v>경기시흥중</v>
          </cell>
          <cell r="F18" t="str">
            <v>15.20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김예영</v>
          </cell>
          <cell r="E11" t="str">
            <v>경기동부중</v>
          </cell>
          <cell r="F11" t="str">
            <v>1:03.66</v>
          </cell>
        </row>
        <row r="12">
          <cell r="C12" t="str">
            <v>안세민</v>
          </cell>
          <cell r="E12" t="str">
            <v>성보중</v>
          </cell>
          <cell r="F12" t="str">
            <v>1:04.68</v>
          </cell>
        </row>
        <row r="13">
          <cell r="C13" t="str">
            <v>권남희</v>
          </cell>
          <cell r="E13" t="str">
            <v>월배중</v>
          </cell>
          <cell r="F13" t="str">
            <v>1:06.28</v>
          </cell>
        </row>
        <row r="14">
          <cell r="C14" t="str">
            <v>함희진</v>
          </cell>
          <cell r="E14" t="str">
            <v>경기덕계중</v>
          </cell>
          <cell r="F14" t="str">
            <v>1:07.43</v>
          </cell>
        </row>
        <row r="15">
          <cell r="C15" t="str">
            <v>박한별</v>
          </cell>
          <cell r="E15" t="str">
            <v>온양용화중</v>
          </cell>
          <cell r="F15" t="str">
            <v>1:07.48</v>
          </cell>
        </row>
        <row r="16">
          <cell r="C16" t="str">
            <v>김영미</v>
          </cell>
          <cell r="E16" t="str">
            <v>인화여자중</v>
          </cell>
          <cell r="F16" t="str">
            <v>1:07.60</v>
          </cell>
        </row>
        <row r="17">
          <cell r="C17" t="str">
            <v>전지민</v>
          </cell>
          <cell r="E17" t="str">
            <v>울산스포츠과학중</v>
          </cell>
          <cell r="F17" t="str">
            <v>1:13.67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이주현</v>
          </cell>
          <cell r="E11" t="str">
            <v>경기신천중</v>
          </cell>
          <cell r="F11" t="str">
            <v>2:24.14</v>
          </cell>
        </row>
        <row r="12">
          <cell r="C12" t="str">
            <v>유소빈</v>
          </cell>
          <cell r="E12" t="str">
            <v>설악여자중</v>
          </cell>
          <cell r="F12" t="str">
            <v>2:27.09</v>
          </cell>
        </row>
        <row r="13">
          <cell r="C13" t="str">
            <v>박서연</v>
          </cell>
          <cell r="E13" t="str">
            <v>경기동부중</v>
          </cell>
          <cell r="F13" t="str">
            <v>2:30.65</v>
          </cell>
        </row>
        <row r="14">
          <cell r="C14" t="str">
            <v>김예나</v>
          </cell>
          <cell r="E14" t="str">
            <v>전라중</v>
          </cell>
          <cell r="F14" t="str">
            <v>2:33.01</v>
          </cell>
        </row>
        <row r="15">
          <cell r="C15" t="str">
            <v>이예린</v>
          </cell>
          <cell r="E15" t="str">
            <v>가좌여자중</v>
          </cell>
          <cell r="F15" t="str">
            <v>2:36.99</v>
          </cell>
        </row>
        <row r="16">
          <cell r="C16" t="str">
            <v>유소원</v>
          </cell>
          <cell r="E16" t="str">
            <v>설악여자중</v>
          </cell>
          <cell r="F16" t="str">
            <v>2:43.66</v>
          </cell>
        </row>
        <row r="17">
          <cell r="C17" t="str">
            <v>김도연</v>
          </cell>
          <cell r="E17" t="str">
            <v>경기체육중</v>
          </cell>
          <cell r="F17" t="str">
            <v>2:46.99</v>
          </cell>
        </row>
        <row r="18">
          <cell r="C18" t="str">
            <v>최인녕</v>
          </cell>
          <cell r="E18" t="str">
            <v>김천한일여자중</v>
          </cell>
          <cell r="F18" t="str">
            <v>2:52.66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김소연</v>
          </cell>
          <cell r="E11" t="str">
            <v>울산스포츠과학중</v>
          </cell>
          <cell r="F11" t="str">
            <v>5.07</v>
          </cell>
          <cell r="G11" t="str">
            <v>-1.4</v>
          </cell>
        </row>
        <row r="12">
          <cell r="C12" t="str">
            <v>임채영</v>
          </cell>
          <cell r="E12" t="str">
            <v>익산어양중</v>
          </cell>
          <cell r="F12" t="str">
            <v>4.99</v>
          </cell>
          <cell r="G12" t="str">
            <v>0.1</v>
          </cell>
        </row>
        <row r="13">
          <cell r="C13" t="str">
            <v>추효린</v>
          </cell>
          <cell r="E13" t="str">
            <v>대원중</v>
          </cell>
          <cell r="F13" t="str">
            <v>4.55</v>
          </cell>
          <cell r="G13" t="str">
            <v>-0.6</v>
          </cell>
        </row>
        <row r="14">
          <cell r="C14" t="str">
            <v>김예진</v>
          </cell>
          <cell r="E14" t="str">
            <v>경기와동중</v>
          </cell>
          <cell r="F14" t="str">
            <v>4.38</v>
          </cell>
          <cell r="G14" t="str">
            <v>-1.3</v>
          </cell>
        </row>
        <row r="15">
          <cell r="C15" t="str">
            <v>김서현</v>
          </cell>
          <cell r="E15" t="str">
            <v>인화여자중</v>
          </cell>
          <cell r="F15" t="str">
            <v>4.29</v>
          </cell>
          <cell r="G15" t="str">
            <v>-1.6</v>
          </cell>
        </row>
        <row r="16">
          <cell r="C16" t="str">
            <v>조민홍</v>
          </cell>
          <cell r="E16" t="str">
            <v>인화여자중</v>
          </cell>
          <cell r="F16" t="str">
            <v>4.20</v>
          </cell>
          <cell r="G16" t="str">
            <v>-2.3</v>
          </cell>
        </row>
        <row r="17">
          <cell r="C17" t="str">
            <v>이영은</v>
          </cell>
          <cell r="E17" t="str">
            <v>경기금오중</v>
          </cell>
          <cell r="F17" t="str">
            <v>4.13</v>
          </cell>
          <cell r="G17" t="str">
            <v>-1.0</v>
          </cell>
        </row>
        <row r="18">
          <cell r="C18" t="str">
            <v>김도희</v>
          </cell>
          <cell r="E18" t="str">
            <v>경기시흥중</v>
          </cell>
          <cell r="F18" t="str">
            <v>3.91</v>
          </cell>
          <cell r="G18" t="str">
            <v>0.0</v>
          </cell>
        </row>
      </sheetData>
      <sheetData sheetId="1">
        <row r="11">
          <cell r="C11" t="str">
            <v>임현아</v>
          </cell>
          <cell r="E11" t="str">
            <v>경기체육중</v>
          </cell>
          <cell r="F11" t="str">
            <v>23.61</v>
          </cell>
        </row>
        <row r="12">
          <cell r="C12" t="str">
            <v>김세령</v>
          </cell>
          <cell r="E12" t="str">
            <v>전남체육중</v>
          </cell>
          <cell r="F12" t="str">
            <v>23.45</v>
          </cell>
        </row>
        <row r="13">
          <cell r="C13" t="str">
            <v>신다운</v>
          </cell>
          <cell r="E13" t="str">
            <v>석정여자중</v>
          </cell>
          <cell r="F13" t="str">
            <v>19.15</v>
          </cell>
        </row>
        <row r="14">
          <cell r="C14" t="str">
            <v>손은채</v>
          </cell>
          <cell r="E14" t="str">
            <v>삼척여자중</v>
          </cell>
          <cell r="F14" t="str">
            <v>18.64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-1.0</v>
          </cell>
        </row>
        <row r="11">
          <cell r="C11" t="str">
            <v>김민혁</v>
          </cell>
          <cell r="E11" t="str">
            <v>포항두호고</v>
          </cell>
          <cell r="F11">
            <v>15.39</v>
          </cell>
        </row>
        <row r="12">
          <cell r="C12" t="str">
            <v>김태윤</v>
          </cell>
          <cell r="E12" t="str">
            <v>대구체육고</v>
          </cell>
          <cell r="F12">
            <v>15.64</v>
          </cell>
        </row>
        <row r="13">
          <cell r="C13" t="str">
            <v>이준혁</v>
          </cell>
          <cell r="E13" t="str">
            <v>경기모바일과학고</v>
          </cell>
          <cell r="F13">
            <v>15.85</v>
          </cell>
        </row>
        <row r="14">
          <cell r="C14" t="str">
            <v>유진철</v>
          </cell>
          <cell r="E14" t="str">
            <v>대구체육고</v>
          </cell>
          <cell r="F14">
            <v>16.05</v>
          </cell>
        </row>
        <row r="15">
          <cell r="C15" t="str">
            <v>장재혁</v>
          </cell>
          <cell r="E15" t="str">
            <v>김화공업고</v>
          </cell>
          <cell r="F15">
            <v>16.57</v>
          </cell>
        </row>
        <row r="16">
          <cell r="C16" t="str">
            <v>양현준</v>
          </cell>
          <cell r="E16" t="str">
            <v>세정상업고</v>
          </cell>
          <cell r="F16">
            <v>16.59</v>
          </cell>
        </row>
        <row r="17">
          <cell r="C17" t="str">
            <v>김경훈</v>
          </cell>
          <cell r="E17" t="str">
            <v>서울체육고</v>
          </cell>
          <cell r="F17">
            <v>16.68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임정우</v>
          </cell>
          <cell r="E11" t="str">
            <v>설악고</v>
          </cell>
          <cell r="F11">
            <v>53.81</v>
          </cell>
        </row>
        <row r="12">
          <cell r="C12" t="str">
            <v>오건엽</v>
          </cell>
          <cell r="E12" t="str">
            <v>대구체육고</v>
          </cell>
          <cell r="F12">
            <v>54.54</v>
          </cell>
        </row>
        <row r="13">
          <cell r="C13" t="str">
            <v>김효민</v>
          </cell>
          <cell r="E13" t="str">
            <v>광주고부설방송통신고</v>
          </cell>
          <cell r="F13" t="str">
            <v>55.10</v>
          </cell>
        </row>
        <row r="14">
          <cell r="C14" t="str">
            <v>조석현</v>
          </cell>
          <cell r="E14" t="str">
            <v>경북체육고</v>
          </cell>
          <cell r="F14">
            <v>55.53</v>
          </cell>
        </row>
        <row r="15">
          <cell r="C15" t="str">
            <v>최현우</v>
          </cell>
          <cell r="E15" t="str">
            <v>울산스포츠과학고</v>
          </cell>
          <cell r="F15">
            <v>56.32</v>
          </cell>
        </row>
        <row r="16">
          <cell r="C16" t="str">
            <v>이시온</v>
          </cell>
          <cell r="E16" t="str">
            <v>경기용인고</v>
          </cell>
          <cell r="F16">
            <v>58.15</v>
          </cell>
        </row>
        <row r="17">
          <cell r="C17" t="str">
            <v>손우찬</v>
          </cell>
          <cell r="E17" t="str">
            <v>경기체육고</v>
          </cell>
          <cell r="F17">
            <v>58.42</v>
          </cell>
        </row>
        <row r="18">
          <cell r="C18" t="str">
            <v>권태원</v>
          </cell>
          <cell r="E18" t="str">
            <v>경기심원고</v>
          </cell>
          <cell r="F18" t="str">
            <v>1:01.77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이광철</v>
          </cell>
          <cell r="E11" t="str">
            <v>단양고</v>
          </cell>
          <cell r="F11" t="str">
            <v>9:47.12</v>
          </cell>
        </row>
        <row r="12">
          <cell r="C12" t="str">
            <v>박무영</v>
          </cell>
          <cell r="E12" t="str">
            <v>순심고</v>
          </cell>
          <cell r="F12" t="str">
            <v>9:47.18</v>
          </cell>
        </row>
        <row r="13">
          <cell r="C13" t="str">
            <v>박영민</v>
          </cell>
          <cell r="E13" t="str">
            <v>배문고</v>
          </cell>
          <cell r="F13" t="str">
            <v>9:48.79</v>
          </cell>
        </row>
        <row r="14">
          <cell r="C14" t="str">
            <v>박주환</v>
          </cell>
          <cell r="E14" t="str">
            <v>배문고</v>
          </cell>
          <cell r="F14" t="str">
            <v>9:53.42</v>
          </cell>
        </row>
        <row r="15">
          <cell r="C15" t="str">
            <v>정태민</v>
          </cell>
          <cell r="E15" t="str">
            <v>충북체육고</v>
          </cell>
          <cell r="F15" t="str">
            <v>10:12.16</v>
          </cell>
        </row>
        <row r="16">
          <cell r="C16" t="str">
            <v>조희중</v>
          </cell>
          <cell r="E16" t="str">
            <v>서울체육고</v>
          </cell>
          <cell r="F16" t="str">
            <v>10:22.55</v>
          </cell>
        </row>
        <row r="17">
          <cell r="C17" t="str">
            <v>노현우</v>
          </cell>
          <cell r="E17" t="str">
            <v>강릉명륜고</v>
          </cell>
          <cell r="F17" t="str">
            <v>10:22.96</v>
          </cell>
        </row>
        <row r="18">
          <cell r="C18" t="str">
            <v>강치원</v>
          </cell>
          <cell r="E18" t="str">
            <v>대구체육고</v>
          </cell>
          <cell r="F18" t="str">
            <v>10:31.99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5"/>
  <sheetViews>
    <sheetView showGridLines="0" tabSelected="1" view="pageBreakPreview" zoomScale="120" zoomScaleSheetLayoutView="12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02" t="s">
        <v>88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50" t="s">
        <v>89</v>
      </c>
      <c r="V2" s="50"/>
      <c r="W2" s="50"/>
      <c r="X2" s="50"/>
      <c r="Y2" s="50"/>
      <c r="Z2" s="50"/>
    </row>
    <row r="3" spans="1:26" s="9" customFormat="1" ht="14.25" thickTop="1">
      <c r="A3" s="53"/>
      <c r="B3" s="104" t="s">
        <v>90</v>
      </c>
      <c r="C3" s="104"/>
      <c r="D3" s="10"/>
      <c r="E3" s="10"/>
      <c r="F3" s="105" t="s">
        <v>91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92</v>
      </c>
      <c r="C5" s="2"/>
      <c r="D5" s="3" t="s">
        <v>93</v>
      </c>
      <c r="E5" s="4"/>
      <c r="F5" s="2"/>
      <c r="G5" s="3" t="s">
        <v>3</v>
      </c>
      <c r="H5" s="4"/>
      <c r="I5" s="2"/>
      <c r="J5" s="3" t="s">
        <v>94</v>
      </c>
      <c r="K5" s="4"/>
      <c r="L5" s="2"/>
      <c r="M5" s="3" t="s">
        <v>95</v>
      </c>
      <c r="N5" s="4"/>
      <c r="O5" s="2"/>
      <c r="P5" s="3" t="s">
        <v>96</v>
      </c>
      <c r="Q5" s="4"/>
      <c r="R5" s="2"/>
      <c r="S5" s="3" t="s">
        <v>7</v>
      </c>
      <c r="T5" s="4"/>
      <c r="U5" s="2"/>
      <c r="V5" s="3" t="s">
        <v>97</v>
      </c>
      <c r="W5" s="4"/>
      <c r="X5" s="2"/>
      <c r="Y5" s="3" t="s">
        <v>98</v>
      </c>
      <c r="Z5" s="4"/>
    </row>
    <row r="6" spans="1:26" ht="14.25" thickBot="1">
      <c r="A6" s="54"/>
      <c r="B6" s="6" t="s">
        <v>99</v>
      </c>
      <c r="C6" s="5" t="s">
        <v>100</v>
      </c>
      <c r="D6" s="5" t="s">
        <v>11</v>
      </c>
      <c r="E6" s="5" t="s">
        <v>101</v>
      </c>
      <c r="F6" s="5" t="s">
        <v>100</v>
      </c>
      <c r="G6" s="5" t="s">
        <v>11</v>
      </c>
      <c r="H6" s="5" t="s">
        <v>101</v>
      </c>
      <c r="I6" s="5" t="s">
        <v>100</v>
      </c>
      <c r="J6" s="5" t="s">
        <v>11</v>
      </c>
      <c r="K6" s="5" t="s">
        <v>101</v>
      </c>
      <c r="L6" s="5" t="s">
        <v>100</v>
      </c>
      <c r="M6" s="5" t="s">
        <v>11</v>
      </c>
      <c r="N6" s="5" t="s">
        <v>101</v>
      </c>
      <c r="O6" s="5" t="s">
        <v>100</v>
      </c>
      <c r="P6" s="5" t="s">
        <v>11</v>
      </c>
      <c r="Q6" s="5" t="s">
        <v>101</v>
      </c>
      <c r="R6" s="5" t="s">
        <v>100</v>
      </c>
      <c r="S6" s="5" t="s">
        <v>11</v>
      </c>
      <c r="T6" s="5" t="s">
        <v>101</v>
      </c>
      <c r="U6" s="5" t="s">
        <v>100</v>
      </c>
      <c r="V6" s="5" t="s">
        <v>11</v>
      </c>
      <c r="W6" s="5" t="s">
        <v>101</v>
      </c>
      <c r="X6" s="5" t="s">
        <v>100</v>
      </c>
      <c r="Y6" s="5" t="s">
        <v>11</v>
      </c>
      <c r="Z6" s="5" t="s">
        <v>101</v>
      </c>
    </row>
    <row r="7" spans="1:26" s="46" customFormat="1" ht="13.5" customHeight="1" thickTop="1">
      <c r="A7" s="106">
        <v>1</v>
      </c>
      <c r="B7" s="12" t="s">
        <v>102</v>
      </c>
      <c r="C7" s="58" t="str">
        <f>[39]결승기록지!$C$11</f>
        <v>서민혁</v>
      </c>
      <c r="D7" s="59" t="str">
        <f>[39]결승기록지!$E$11</f>
        <v>경기시곡중</v>
      </c>
      <c r="E7" s="27" t="str">
        <f>[39]결승기록지!$F$11</f>
        <v>11.18</v>
      </c>
      <c r="F7" s="58" t="str">
        <f>[39]결승기록지!$C$12</f>
        <v>곽성철</v>
      </c>
      <c r="G7" s="59" t="str">
        <f>[39]결승기록지!$E$12</f>
        <v>경기체육중</v>
      </c>
      <c r="H7" s="27" t="str">
        <f>[39]결승기록지!$F$12</f>
        <v>11.28</v>
      </c>
      <c r="I7" s="58" t="str">
        <f>[39]결승기록지!$C$13</f>
        <v>안성우</v>
      </c>
      <c r="J7" s="59" t="str">
        <f>[39]결승기록지!$E$13</f>
        <v>익산어양중</v>
      </c>
      <c r="K7" s="27" t="str">
        <f>[39]결승기록지!$F$13</f>
        <v>11.34</v>
      </c>
      <c r="L7" s="58" t="str">
        <f>[39]결승기록지!$C$14</f>
        <v>서민준</v>
      </c>
      <c r="M7" s="59" t="str">
        <f>[39]결승기록지!$E$14</f>
        <v>울산스포츠과학중</v>
      </c>
      <c r="N7" s="27" t="str">
        <f>[39]결승기록지!$F$14</f>
        <v>11.37</v>
      </c>
      <c r="O7" s="58" t="str">
        <f>[39]결승기록지!$C$15</f>
        <v>김동하</v>
      </c>
      <c r="P7" s="59" t="str">
        <f>[39]결승기록지!$E$15</f>
        <v>경기봉담중</v>
      </c>
      <c r="Q7" s="27" t="str">
        <f>[39]결승기록지!$F$15</f>
        <v>11.44</v>
      </c>
      <c r="R7" s="58" t="str">
        <f>[39]결승기록지!$C$16</f>
        <v>송지원</v>
      </c>
      <c r="S7" s="59" t="str">
        <f>[39]결승기록지!$E$16</f>
        <v>울산스포츠과학중</v>
      </c>
      <c r="T7" s="27" t="str">
        <f>[39]결승기록지!$F$16</f>
        <v>11.51</v>
      </c>
      <c r="U7" s="58" t="str">
        <f>[39]결승기록지!$C$17</f>
        <v>김현욱</v>
      </c>
      <c r="V7" s="59" t="str">
        <f>[39]결승기록지!$E$17</f>
        <v>광주체육중</v>
      </c>
      <c r="W7" s="27" t="str">
        <f>[39]결승기록지!$F$17</f>
        <v>11.55</v>
      </c>
      <c r="X7" s="58" t="str">
        <f>[39]결승기록지!$C$18</f>
        <v>이동호</v>
      </c>
      <c r="Y7" s="59" t="str">
        <f>[39]결승기록지!$E$18</f>
        <v>경기금파중</v>
      </c>
      <c r="Z7" s="27" t="str">
        <f>[39]결승기록지!$F$18</f>
        <v>11.60</v>
      </c>
    </row>
    <row r="8" spans="1:26" s="46" customFormat="1" ht="13.5" customHeight="1">
      <c r="A8" s="106"/>
      <c r="B8" s="13" t="s">
        <v>103</v>
      </c>
      <c r="C8" s="38"/>
      <c r="D8" s="115" t="str">
        <f>[39]결승기록지!$G$8</f>
        <v>-0.4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0"/>
    </row>
    <row r="9" spans="1:26" s="46" customFormat="1" ht="13.5" customHeight="1">
      <c r="A9" s="106">
        <v>2</v>
      </c>
      <c r="B9" s="14" t="s">
        <v>104</v>
      </c>
      <c r="C9" s="35" t="str">
        <f>[40]결승기록지!$C$11</f>
        <v>곽성철</v>
      </c>
      <c r="D9" s="36" t="str">
        <f>[40]결승기록지!$E$11</f>
        <v>경기체육중</v>
      </c>
      <c r="E9" s="37" t="str">
        <f>[40]결승기록지!$F$11</f>
        <v>22.60</v>
      </c>
      <c r="F9" s="35" t="str">
        <f>[40]결승기록지!$C$12</f>
        <v>김동하</v>
      </c>
      <c r="G9" s="36" t="str">
        <f>[40]결승기록지!$E$12</f>
        <v>경기봉담중</v>
      </c>
      <c r="H9" s="37" t="str">
        <f>[40]결승기록지!$F$12</f>
        <v>23.18</v>
      </c>
      <c r="I9" s="35" t="str">
        <f>[40]결승기록지!$C$13</f>
        <v>조휘인</v>
      </c>
      <c r="J9" s="36" t="str">
        <f>[40]결승기록지!$E$13</f>
        <v>경기덕계중</v>
      </c>
      <c r="K9" s="37" t="str">
        <f>[40]결승기록지!$F$13</f>
        <v>23.22</v>
      </c>
      <c r="L9" s="35" t="str">
        <f>[40]결승기록지!$C$14</f>
        <v>김현욱</v>
      </c>
      <c r="M9" s="36" t="str">
        <f>[40]결승기록지!$E$14</f>
        <v>광주체육중</v>
      </c>
      <c r="N9" s="37" t="str">
        <f>[40]결승기록지!$F$14</f>
        <v>23.27</v>
      </c>
      <c r="O9" s="35" t="str">
        <f>[40]결승기록지!$C$15</f>
        <v>박민수</v>
      </c>
      <c r="P9" s="36" t="str">
        <f>[40]결승기록지!$E$15</f>
        <v>포천중</v>
      </c>
      <c r="Q9" s="37" t="str">
        <f>[40]결승기록지!$F$15</f>
        <v>23.35</v>
      </c>
      <c r="R9" s="35" t="str">
        <f>[40]결승기록지!$C$16</f>
        <v>노다원</v>
      </c>
      <c r="S9" s="36" t="str">
        <f>[40]결승기록지!$E$16</f>
        <v>경기금파중</v>
      </c>
      <c r="T9" s="37" t="str">
        <f>[40]결승기록지!$F$16</f>
        <v>23.53</v>
      </c>
      <c r="U9" s="35" t="str">
        <f>[40]결승기록지!$C$17</f>
        <v>추연재</v>
      </c>
      <c r="V9" s="36" t="str">
        <f>[40]결승기록지!$E$17</f>
        <v>광주체육중</v>
      </c>
      <c r="W9" s="37" t="str">
        <f>[40]결승기록지!$F$17</f>
        <v>23.64</v>
      </c>
      <c r="X9" s="35" t="str">
        <f>[40]결승기록지!$C$18</f>
        <v>신현서</v>
      </c>
      <c r="Y9" s="36" t="str">
        <f>[40]결승기록지!$E$18</f>
        <v>경기체육중</v>
      </c>
      <c r="Z9" s="37" t="str">
        <f>[40]결승기록지!$F$18</f>
        <v>24.01</v>
      </c>
    </row>
    <row r="10" spans="1:26" s="46" customFormat="1" ht="13.5" customHeight="1">
      <c r="A10" s="106"/>
      <c r="B10" s="13" t="s">
        <v>103</v>
      </c>
      <c r="C10" s="38"/>
      <c r="D10" s="39" t="str">
        <f>[40]결승기록지!$G$8</f>
        <v>0.7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</row>
    <row r="11" spans="1:26" s="46" customFormat="1" ht="13.5" customHeight="1">
      <c r="A11" s="51">
        <v>3</v>
      </c>
      <c r="B11" s="15" t="s">
        <v>105</v>
      </c>
      <c r="C11" s="29" t="str">
        <f>[41]결승기록지!$C$11</f>
        <v>박찬영</v>
      </c>
      <c r="D11" s="30" t="str">
        <f>[41]결승기록지!$E$11</f>
        <v>경기문산중</v>
      </c>
      <c r="E11" s="31" t="str">
        <f>[41]결승기록지!$F$11</f>
        <v>50.95</v>
      </c>
      <c r="F11" s="29" t="str">
        <f>[41]결승기록지!$C$12</f>
        <v>박선규</v>
      </c>
      <c r="G11" s="30" t="str">
        <f>[41]결승기록지!$E$12</f>
        <v>광주체육중</v>
      </c>
      <c r="H11" s="31" t="str">
        <f>[41]결승기록지!$F$12</f>
        <v>51.30</v>
      </c>
      <c r="I11" s="29" t="str">
        <f>[41]결승기록지!$C$13</f>
        <v>조휘인</v>
      </c>
      <c r="J11" s="30" t="str">
        <f>[41]결승기록지!$E$13</f>
        <v>경기덕계중</v>
      </c>
      <c r="K11" s="31" t="str">
        <f>[41]결승기록지!$F$13</f>
        <v>51.73</v>
      </c>
      <c r="L11" s="29" t="str">
        <f>[41]결승기록지!$C$14</f>
        <v>신현서</v>
      </c>
      <c r="M11" s="30" t="str">
        <f>[41]결승기록지!$E$14</f>
        <v>경기체육중</v>
      </c>
      <c r="N11" s="31" t="str">
        <f>[41]결승기록지!$F$14</f>
        <v>52.76</v>
      </c>
      <c r="O11" s="29" t="str">
        <f>[41]결승기록지!$C$15</f>
        <v>변정현</v>
      </c>
      <c r="P11" s="30" t="str">
        <f>[41]결승기록지!$E$15</f>
        <v>경기소래중</v>
      </c>
      <c r="Q11" s="31" t="str">
        <f>[41]결승기록지!$F$15</f>
        <v>55.99</v>
      </c>
      <c r="R11" s="29" t="str">
        <f>[41]결승기록지!$C$16</f>
        <v>심찬우</v>
      </c>
      <c r="S11" s="30" t="str">
        <f>[41]결승기록지!$E$16</f>
        <v>경기경수중</v>
      </c>
      <c r="T11" s="31" t="str">
        <f>[41]결승기록지!$F$16</f>
        <v>59.78</v>
      </c>
      <c r="U11" s="29"/>
      <c r="V11" s="30"/>
      <c r="W11" s="31"/>
      <c r="X11" s="29"/>
      <c r="Y11" s="30"/>
      <c r="Z11" s="31"/>
    </row>
    <row r="12" spans="1:26" s="46" customFormat="1" ht="13.5" customHeight="1">
      <c r="A12" s="51">
        <v>4</v>
      </c>
      <c r="B12" s="15" t="s">
        <v>106</v>
      </c>
      <c r="C12" s="17" t="str">
        <f>[42]결승기록지!$C$11</f>
        <v>김승현</v>
      </c>
      <c r="D12" s="18" t="str">
        <f>[42]결승기록지!$E$11</f>
        <v>경기체육중</v>
      </c>
      <c r="E12" s="55" t="str">
        <f>[42]결승기록지!$F$11</f>
        <v>1:59.55</v>
      </c>
      <c r="F12" s="17" t="str">
        <f>[42]결승기록지!$C$12</f>
        <v>김진범</v>
      </c>
      <c r="G12" s="18" t="str">
        <f>[42]결승기록지!$E$12</f>
        <v>광명북중</v>
      </c>
      <c r="H12" s="55" t="str">
        <f>[42]결승기록지!$F$12</f>
        <v>2:01.92</v>
      </c>
      <c r="I12" s="17" t="str">
        <f>[42]결승기록지!$C$13</f>
        <v>김대훈</v>
      </c>
      <c r="J12" s="18" t="str">
        <f>[42]결승기록지!$E$13</f>
        <v>성보중</v>
      </c>
      <c r="K12" s="55" t="str">
        <f>[42]결승기록지!$F$13</f>
        <v>2:05.93</v>
      </c>
      <c r="L12" s="17" t="str">
        <f>[42]결승기록지!$C$14</f>
        <v>이주석</v>
      </c>
      <c r="M12" s="18" t="str">
        <f>[42]결승기록지!$E$14</f>
        <v>온양용화중</v>
      </c>
      <c r="N12" s="55" t="str">
        <f>[42]결승기록지!$F$14</f>
        <v>2:07.08</v>
      </c>
      <c r="O12" s="17" t="str">
        <f>[42]결승기록지!$C$15</f>
        <v>이재형</v>
      </c>
      <c r="P12" s="18" t="str">
        <f>[42]결승기록지!$E$15</f>
        <v>경기용인중</v>
      </c>
      <c r="Q12" s="55" t="str">
        <f>[42]결승기록지!$F$15</f>
        <v>2:08.98</v>
      </c>
      <c r="R12" s="17" t="str">
        <f>[42]결승기록지!$C$16</f>
        <v>백동훈</v>
      </c>
      <c r="S12" s="18" t="str">
        <f>[42]결승기록지!$E$16</f>
        <v>경기신한중</v>
      </c>
      <c r="T12" s="55" t="str">
        <f>[42]결승기록지!$F$16</f>
        <v>2:15.37</v>
      </c>
      <c r="U12" s="17" t="str">
        <f>[42]결승기록지!$C$17</f>
        <v>김근희</v>
      </c>
      <c r="V12" s="18" t="str">
        <f>[42]결승기록지!$E$17</f>
        <v>점촌중</v>
      </c>
      <c r="W12" s="55" t="str">
        <f>[42]결승기록지!$F$17</f>
        <v>2:17.75</v>
      </c>
      <c r="X12" s="17" t="str">
        <f>[42]결승기록지!$C$18</f>
        <v>홍형선</v>
      </c>
      <c r="Y12" s="18" t="str">
        <f>[42]결승기록지!$E$18</f>
        <v>점촌중</v>
      </c>
      <c r="Z12" s="55" t="str">
        <f>[42]결승기록지!$F$18</f>
        <v>2:18.04</v>
      </c>
    </row>
    <row r="13" spans="1:26" s="46" customFormat="1" ht="13.5" customHeight="1">
      <c r="A13" s="51">
        <v>2</v>
      </c>
      <c r="B13" s="15" t="s">
        <v>107</v>
      </c>
      <c r="C13" s="116" t="str">
        <f>[43]결승기록지!$C$11</f>
        <v>박지원</v>
      </c>
      <c r="D13" s="45" t="str">
        <f>[43]결승기록지!$E$11</f>
        <v>배문중</v>
      </c>
      <c r="E13" s="117" t="str">
        <f>[43]결승기록지!$F$11</f>
        <v>4:14.48</v>
      </c>
      <c r="F13" s="116" t="str">
        <f>[43]결승기록지!$C$12</f>
        <v>김진범</v>
      </c>
      <c r="G13" s="45" t="str">
        <f>[43]결승기록지!$E$12</f>
        <v>광명북중</v>
      </c>
      <c r="H13" s="117" t="str">
        <f>[43]결승기록지!$F$12</f>
        <v>4:14.50</v>
      </c>
      <c r="I13" s="116" t="str">
        <f>[43]결승기록지!$C$13</f>
        <v>이준수</v>
      </c>
      <c r="J13" s="45" t="str">
        <f>[43]결승기록지!$E$13</f>
        <v>충일중</v>
      </c>
      <c r="K13" s="117" t="str">
        <f>[43]결승기록지!$F$13</f>
        <v>4:16.51</v>
      </c>
      <c r="L13" s="116" t="str">
        <f>[43]결승기록지!$C$14</f>
        <v>안성현</v>
      </c>
      <c r="M13" s="45" t="str">
        <f>[43]결승기록지!$E$14</f>
        <v>충일중</v>
      </c>
      <c r="N13" s="117" t="str">
        <f>[43]결승기록지!$F$14</f>
        <v>4:19.40</v>
      </c>
      <c r="O13" s="116" t="str">
        <f>[43]결승기록지!$C$15</f>
        <v>김대훈</v>
      </c>
      <c r="P13" s="45" t="str">
        <f>[43]결승기록지!$E$15</f>
        <v>성보중</v>
      </c>
      <c r="Q13" s="117" t="str">
        <f>[43]결승기록지!$F$15</f>
        <v>4:21.71</v>
      </c>
      <c r="R13" s="116" t="str">
        <f>[43]결승기록지!$C$16</f>
        <v>김민우</v>
      </c>
      <c r="S13" s="45" t="str">
        <f>[43]결승기록지!$E$16</f>
        <v>순심중</v>
      </c>
      <c r="T13" s="117" t="str">
        <f>[43]결승기록지!$F$16</f>
        <v>4:22.06</v>
      </c>
      <c r="U13" s="116" t="str">
        <f>[43]결승기록지!$C$17</f>
        <v>김윤식</v>
      </c>
      <c r="V13" s="45" t="str">
        <f>[43]결승기록지!$E$17</f>
        <v>배문중</v>
      </c>
      <c r="W13" s="117" t="str">
        <f>[43]결승기록지!$F$17</f>
        <v>4:23.99</v>
      </c>
      <c r="X13" s="116" t="str">
        <f>[43]결승기록지!$C$18</f>
        <v>유강철</v>
      </c>
      <c r="Y13" s="45" t="str">
        <f>[43]결승기록지!$E$18</f>
        <v>소달중</v>
      </c>
      <c r="Z13" s="118" t="str">
        <f>[43]결승기록지!$F$18</f>
        <v>4:24.77</v>
      </c>
    </row>
    <row r="14" spans="1:26" s="46" customFormat="1" ht="13.5" customHeight="1">
      <c r="A14" s="51">
        <v>3</v>
      </c>
      <c r="B14" s="15" t="s">
        <v>108</v>
      </c>
      <c r="C14" s="17" t="str">
        <f>[44]결승기록지!$C$11</f>
        <v>박지원</v>
      </c>
      <c r="D14" s="18" t="str">
        <f>[44]결승기록지!$E$11</f>
        <v>배문중</v>
      </c>
      <c r="E14" s="19" t="str">
        <f>[44]결승기록지!$F$11</f>
        <v>9:08.31</v>
      </c>
      <c r="F14" s="17" t="str">
        <f>[44]결승기록지!$C$12</f>
        <v>이준수</v>
      </c>
      <c r="G14" s="18" t="str">
        <f>[44]결승기록지!$E$12</f>
        <v>충일중</v>
      </c>
      <c r="H14" s="19" t="str">
        <f>[44]결승기록지!$F$12</f>
        <v>9:09.79</v>
      </c>
      <c r="I14" s="17" t="str">
        <f>[44]결승기록지!$C$13</f>
        <v>김윤식</v>
      </c>
      <c r="J14" s="18" t="str">
        <f>[44]결승기록지!$E$13</f>
        <v>배문중</v>
      </c>
      <c r="K14" s="19" t="str">
        <f>[44]결승기록지!$F$13</f>
        <v>9:23.97</v>
      </c>
      <c r="L14" s="17" t="str">
        <f>[44]결승기록지!$C$14</f>
        <v>한승엽</v>
      </c>
      <c r="M14" s="18" t="str">
        <f>[44]결승기록지!$E$14</f>
        <v>배문중</v>
      </c>
      <c r="N14" s="19" t="str">
        <f>[44]결승기록지!$F$14</f>
        <v>9:32.43</v>
      </c>
      <c r="O14" s="17" t="str">
        <f>[44]결승기록지!$C$15</f>
        <v>유강철</v>
      </c>
      <c r="P14" s="18" t="str">
        <f>[44]결승기록지!$E$15</f>
        <v>소달중</v>
      </c>
      <c r="Q14" s="19" t="str">
        <f>[44]결승기록지!$F$15</f>
        <v>9:33.27</v>
      </c>
      <c r="R14" s="17" t="str">
        <f>[44]결승기록지!$C$16</f>
        <v>이정훈</v>
      </c>
      <c r="S14" s="18" t="str">
        <f>[44]결승기록지!$E$16</f>
        <v>배문중</v>
      </c>
      <c r="T14" s="19" t="str">
        <f>[44]결승기록지!$F$16</f>
        <v>9:33.44</v>
      </c>
      <c r="U14" s="17" t="str">
        <f>[44]결승기록지!$C$17</f>
        <v>김민우</v>
      </c>
      <c r="V14" s="18" t="str">
        <f>[44]결승기록지!$E$17</f>
        <v>순심중</v>
      </c>
      <c r="W14" s="19" t="str">
        <f>[44]결승기록지!$F$17</f>
        <v>9:36.38</v>
      </c>
      <c r="X14" s="17" t="str">
        <f>[44]결승기록지!$C$18</f>
        <v>이범수</v>
      </c>
      <c r="Y14" s="18" t="str">
        <f>[44]결승기록지!$E$18</f>
        <v>광명북중</v>
      </c>
      <c r="Z14" s="19" t="str">
        <f>[44]결승기록지!$F$18</f>
        <v>9:37.71</v>
      </c>
    </row>
    <row r="15" spans="1:26" s="46" customFormat="1" ht="13.5" customHeight="1">
      <c r="A15" s="106">
        <v>2</v>
      </c>
      <c r="B15" s="14" t="s">
        <v>109</v>
      </c>
      <c r="C15" s="20" t="str">
        <f>[45]결승기록지!$C$11</f>
        <v>이제현</v>
      </c>
      <c r="D15" s="21" t="str">
        <f>[45]결승기록지!$E$11</f>
        <v>경기계남중</v>
      </c>
      <c r="E15" s="22" t="str">
        <f>[45]결승기록지!$F$11</f>
        <v>15.00</v>
      </c>
      <c r="F15" s="20" t="str">
        <f>[45]결승기록지!$C$12</f>
        <v>장윤성</v>
      </c>
      <c r="G15" s="21" t="str">
        <f>[45]결승기록지!$E$12</f>
        <v>경기와동중</v>
      </c>
      <c r="H15" s="22" t="str">
        <f>[45]결승기록지!$F$12</f>
        <v>15.25</v>
      </c>
      <c r="I15" s="20" t="str">
        <f>[45]결승기록지!$C$13</f>
        <v>박찬영</v>
      </c>
      <c r="J15" s="21" t="str">
        <f>[45]결승기록지!$E$13</f>
        <v>경기문산중</v>
      </c>
      <c r="K15" s="22" t="str">
        <f>[45]결승기록지!$F$13</f>
        <v>15.34</v>
      </c>
      <c r="L15" s="20" t="str">
        <f>[45]결승기록지!$C$14</f>
        <v>박선규</v>
      </c>
      <c r="M15" s="21" t="str">
        <f>[45]결승기록지!$E$14</f>
        <v>광주체육중</v>
      </c>
      <c r="N15" s="22" t="str">
        <f>[45]결승기록지!$F$14</f>
        <v>15.58</v>
      </c>
      <c r="O15" s="20" t="str">
        <f>[45]결승기록지!$C$15</f>
        <v>채종호</v>
      </c>
      <c r="P15" s="21" t="str">
        <f>[45]결승기록지!$E$15</f>
        <v>월배중</v>
      </c>
      <c r="Q15" s="22" t="str">
        <f>[45]결승기록지!$F$15</f>
        <v>15.63</v>
      </c>
      <c r="R15" s="20" t="str">
        <f>[45]결승기록지!$C$16</f>
        <v>이진욱</v>
      </c>
      <c r="S15" s="21" t="str">
        <f>[45]결승기록지!$E$16</f>
        <v>김화중</v>
      </c>
      <c r="T15" s="22" t="str">
        <f>[45]결승기록지!$F$16</f>
        <v>16.29</v>
      </c>
      <c r="U15" s="20" t="str">
        <f>[45]결승기록지!$C$17</f>
        <v>최주안</v>
      </c>
      <c r="V15" s="21" t="str">
        <f>[45]결승기록지!$E$17</f>
        <v>광주체육중</v>
      </c>
      <c r="W15" s="22" t="str">
        <f>[45]결승기록지!$F$17</f>
        <v>17.80</v>
      </c>
      <c r="X15" s="20" t="str">
        <f>[45]결승기록지!$C$18</f>
        <v>박승준</v>
      </c>
      <c r="Y15" s="21" t="str">
        <f>[45]결승기록지!$E$18</f>
        <v>부산체육중</v>
      </c>
      <c r="Z15" s="22" t="str">
        <f>[45]결승기록지!$F$18</f>
        <v>18.09</v>
      </c>
    </row>
    <row r="16" spans="1:26" s="46" customFormat="1" ht="13.5" customHeight="1">
      <c r="A16" s="106"/>
      <c r="B16" s="13" t="s">
        <v>103</v>
      </c>
      <c r="C16" s="38"/>
      <c r="D16" s="39" t="str">
        <f>[45]결승기록지!$G$8</f>
        <v>0.3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119"/>
      <c r="V16" s="120"/>
      <c r="W16" s="121"/>
      <c r="X16" s="41"/>
      <c r="Y16" s="41"/>
      <c r="Z16" s="40"/>
    </row>
    <row r="17" spans="1:29" s="46" customFormat="1" ht="13.5" customHeight="1">
      <c r="A17" s="51">
        <v>4</v>
      </c>
      <c r="B17" s="16" t="s">
        <v>110</v>
      </c>
      <c r="C17" s="35" t="str">
        <f>[46]결승기록지!$C$11</f>
        <v>이정훈</v>
      </c>
      <c r="D17" s="36" t="str">
        <f>[46]결승기록지!$E$11</f>
        <v>배문중</v>
      </c>
      <c r="E17" s="37" t="str">
        <f>[46]결승기록지!$F$11</f>
        <v>24:35.87</v>
      </c>
      <c r="F17" s="35" t="str">
        <f>[46]결승기록지!$C$12</f>
        <v>송정원</v>
      </c>
      <c r="G17" s="36" t="str">
        <f>[46]결승기록지!$E$12</f>
        <v>전남체육중</v>
      </c>
      <c r="H17" s="37" t="str">
        <f>[46]결승기록지!$F$12</f>
        <v>25:26.21</v>
      </c>
      <c r="I17" s="35" t="str">
        <f>[46]결승기록지!$C$13</f>
        <v>이기호</v>
      </c>
      <c r="J17" s="36" t="str">
        <f>[46]결승기록지!$E$13</f>
        <v>점촌중</v>
      </c>
      <c r="K17" s="37" t="str">
        <f>[46]결승기록지!$F$13</f>
        <v>25:55.29</v>
      </c>
      <c r="L17" s="35" t="str">
        <f>[46]결승기록지!$C$14</f>
        <v>김유민</v>
      </c>
      <c r="M17" s="36" t="str">
        <f>[46]결승기록지!$E$14</f>
        <v>경기와동중</v>
      </c>
      <c r="N17" s="37" t="str">
        <f>[46]결승기록지!$F$14</f>
        <v>26:36.87</v>
      </c>
      <c r="O17" s="35" t="str">
        <f>[46]결승기록지!$C$15</f>
        <v>이규현</v>
      </c>
      <c r="P17" s="36" t="str">
        <f>[46]결승기록지!$E$15</f>
        <v>강릉중</v>
      </c>
      <c r="Q17" s="37" t="str">
        <f>[46]결승기록지!$F$15</f>
        <v>30:06.29</v>
      </c>
      <c r="R17" s="35"/>
      <c r="S17" s="36"/>
      <c r="T17" s="37"/>
      <c r="U17" s="35"/>
      <c r="V17" s="36"/>
      <c r="W17" s="37"/>
      <c r="X17" s="35"/>
      <c r="Y17" s="36"/>
      <c r="Z17" s="37"/>
    </row>
    <row r="18" spans="1:29" s="46" customFormat="1" ht="13.5" customHeight="1">
      <c r="A18" s="106">
        <v>3</v>
      </c>
      <c r="B18" s="14" t="s">
        <v>111</v>
      </c>
      <c r="C18" s="35"/>
      <c r="D18" s="36" t="str">
        <f>[47]결승기록지!$E$11</f>
        <v>울산스포츠과학중</v>
      </c>
      <c r="E18" s="37" t="str">
        <f>[47]결승기록지!$F$11</f>
        <v>43.63</v>
      </c>
      <c r="F18" s="35"/>
      <c r="G18" s="36" t="str">
        <f>[47]결승기록지!$E$12</f>
        <v>경기문산중</v>
      </c>
      <c r="H18" s="37" t="str">
        <f>[47]결승기록지!$F$12</f>
        <v>44.33</v>
      </c>
      <c r="I18" s="35"/>
      <c r="J18" s="36" t="str">
        <f>[47]결승기록지!$E$13</f>
        <v>경기금파중</v>
      </c>
      <c r="K18" s="37" t="str">
        <f>[47]결승기록지!$F$13</f>
        <v>44.81</v>
      </c>
      <c r="L18" s="35"/>
      <c r="M18" s="36" t="str">
        <f>[47]결승기록지!$E$14</f>
        <v>경기용인중</v>
      </c>
      <c r="N18" s="37" t="str">
        <f>[47]결승기록지!$F$14</f>
        <v>45.66</v>
      </c>
      <c r="O18" s="35"/>
      <c r="P18" s="36" t="str">
        <f>[47]결승기록지!$E$15</f>
        <v>익산어양중</v>
      </c>
      <c r="Q18" s="37" t="str">
        <f>[47]결승기록지!$F$15</f>
        <v>45.70</v>
      </c>
      <c r="R18" s="35"/>
      <c r="S18" s="36" t="str">
        <f>[47]결승기록지!$E$16</f>
        <v>경기단원중</v>
      </c>
      <c r="T18" s="37" t="str">
        <f>[47]결승기록지!$F$16</f>
        <v>47.01</v>
      </c>
      <c r="U18" s="35"/>
      <c r="V18" s="36" t="str">
        <f>[47]결승기록지!$E$17</f>
        <v>영월중</v>
      </c>
      <c r="W18" s="37" t="str">
        <f>[47]결승기록지!$F$17</f>
        <v>47.85</v>
      </c>
      <c r="X18" s="35"/>
      <c r="Y18" s="36"/>
      <c r="Z18" s="37"/>
    </row>
    <row r="19" spans="1:29" s="46" customFormat="1" ht="13.5" customHeight="1">
      <c r="A19" s="106"/>
      <c r="B19" s="13"/>
      <c r="C19" s="122" t="str">
        <f>[47]결승기록지!$C$11</f>
        <v>김현욱 서민준 송동익 송지원</v>
      </c>
      <c r="D19" s="123"/>
      <c r="E19" s="124"/>
      <c r="F19" s="122" t="str">
        <f>[47]결승기록지!$C$12</f>
        <v>김남준 최진환 이원형 박찬영</v>
      </c>
      <c r="G19" s="123"/>
      <c r="H19" s="124"/>
      <c r="I19" s="122" t="str">
        <f>[47]결승기록지!$C$13</f>
        <v>이동인 이동호 송성재 노다원</v>
      </c>
      <c r="J19" s="123"/>
      <c r="K19" s="124"/>
      <c r="L19" s="122" t="str">
        <f>[47]결승기록지!$C$14</f>
        <v>정재웅 박재현 이재형 한현수</v>
      </c>
      <c r="M19" s="123"/>
      <c r="N19" s="124"/>
      <c r="O19" s="122" t="str">
        <f>[47]결승기록지!$C$15</f>
        <v>손정연 안성우 오현명 신찬영</v>
      </c>
      <c r="P19" s="123"/>
      <c r="Q19" s="124"/>
      <c r="R19" s="122" t="str">
        <f>[47]결승기록지!$C$16</f>
        <v>박기랑 김세현 김태훈 최명진</v>
      </c>
      <c r="S19" s="123"/>
      <c r="T19" s="124"/>
      <c r="U19" s="122" t="str">
        <f>[47]결승기록지!$C$17</f>
        <v>이재우 권태윤 김지민 오대훈</v>
      </c>
      <c r="V19" s="123"/>
      <c r="W19" s="124"/>
      <c r="X19" s="122"/>
      <c r="Y19" s="123"/>
      <c r="Z19" s="124"/>
    </row>
    <row r="20" spans="1:29" s="46" customFormat="1" ht="13.5" customHeight="1">
      <c r="A20" s="106">
        <v>4</v>
      </c>
      <c r="B20" s="14" t="s">
        <v>112</v>
      </c>
      <c r="C20" s="35"/>
      <c r="D20" s="36" t="str">
        <f>[48]결승기록지!$E$11</f>
        <v>경기체육중</v>
      </c>
      <c r="E20" s="37" t="str">
        <f>[48]결승기록지!$F$11</f>
        <v>3:36.00</v>
      </c>
      <c r="F20" s="35"/>
      <c r="G20" s="36" t="str">
        <f>[48]결승기록지!$E$12</f>
        <v>광주체육중</v>
      </c>
      <c r="H20" s="37" t="str">
        <f>[48]결승기록지!$F$12</f>
        <v>3:36.57</v>
      </c>
      <c r="I20" s="35"/>
      <c r="J20" s="36" t="str">
        <f>[48]결승기록지!$E$13</f>
        <v>경기금파중</v>
      </c>
      <c r="K20" s="37" t="str">
        <f>[48]결승기록지!$F$13</f>
        <v>3:40.57</v>
      </c>
      <c r="L20" s="35"/>
      <c r="M20" s="36" t="str">
        <f>[48]결승기록지!$E$14</f>
        <v>경기석우중</v>
      </c>
      <c r="N20" s="37" t="str">
        <f>[48]결승기록지!$F$14</f>
        <v>3:52.25</v>
      </c>
      <c r="O20" s="35"/>
      <c r="P20" s="36" t="str">
        <f>[48]결승기록지!$E$15</f>
        <v>경기와동중</v>
      </c>
      <c r="Q20" s="37" t="str">
        <f>[48]결승기록지!$F$15</f>
        <v>3:52.30</v>
      </c>
      <c r="R20" s="35"/>
      <c r="S20" s="36" t="str">
        <f>[48]결승기록지!$E$16</f>
        <v>경기신한중</v>
      </c>
      <c r="T20" s="37" t="str">
        <f>[48]결승기록지!$F$16</f>
        <v>4:02.93</v>
      </c>
      <c r="U20" s="35"/>
      <c r="V20" s="36"/>
      <c r="W20" s="37"/>
      <c r="X20" s="35"/>
      <c r="Y20" s="36"/>
      <c r="Z20" s="37"/>
    </row>
    <row r="21" spans="1:29" s="46" customFormat="1" ht="13.5" customHeight="1">
      <c r="A21" s="106"/>
      <c r="B21" s="13"/>
      <c r="C21" s="125" t="str">
        <f>[48]결승기록지!$C$11</f>
        <v>신현서 곽성철 이예찬 김승현</v>
      </c>
      <c r="D21" s="63"/>
      <c r="E21" s="126"/>
      <c r="F21" s="125" t="str">
        <f>[48]결승기록지!$C$12</f>
        <v>추연재 박선규 김유훈 김현욱</v>
      </c>
      <c r="G21" s="63"/>
      <c r="H21" s="126"/>
      <c r="I21" s="125" t="str">
        <f>[48]결승기록지!$C$13</f>
        <v>안희성 송성재 이동호 노다원</v>
      </c>
      <c r="J21" s="63"/>
      <c r="K21" s="126"/>
      <c r="L21" s="125" t="str">
        <f>[48]결승기록지!$C$14</f>
        <v>최제원 김노아 송의천 김태형</v>
      </c>
      <c r="M21" s="63"/>
      <c r="N21" s="126"/>
      <c r="O21" s="125" t="str">
        <f>[48]결승기록지!$C$15</f>
        <v>김유민 권예민 장윤성 임명섭</v>
      </c>
      <c r="P21" s="63"/>
      <c r="Q21" s="126"/>
      <c r="R21" s="125" t="str">
        <f>[48]결승기록지!$C$16</f>
        <v>이승범 김민준 이재환 강민규</v>
      </c>
      <c r="S21" s="63"/>
      <c r="T21" s="126"/>
      <c r="U21" s="125"/>
      <c r="V21" s="63"/>
      <c r="W21" s="126"/>
      <c r="X21" s="62"/>
      <c r="Y21" s="63"/>
      <c r="Z21" s="126"/>
    </row>
    <row r="22" spans="1:29" s="46" customFormat="1" ht="13.5" customHeight="1">
      <c r="A22" s="127">
        <v>3</v>
      </c>
      <c r="B22" s="15" t="s">
        <v>113</v>
      </c>
      <c r="C22" s="116" t="str">
        <f>[49]높이!$C$11</f>
        <v>차종원</v>
      </c>
      <c r="D22" s="45" t="str">
        <f>[49]높이!$E$11</f>
        <v>울산스포츠과학중</v>
      </c>
      <c r="E22" s="128" t="str">
        <f>[49]높이!$F$11</f>
        <v>1.85</v>
      </c>
      <c r="F22" s="116" t="str">
        <f>[49]높이!$C$12</f>
        <v>정재인</v>
      </c>
      <c r="G22" s="45" t="str">
        <f>[49]높이!$E$12</f>
        <v>전라중</v>
      </c>
      <c r="H22" s="128" t="str">
        <f>[49]높이!$F$12</f>
        <v>1.78</v>
      </c>
      <c r="I22" s="116" t="str">
        <f>[49]높이!$C$13</f>
        <v>신찬영</v>
      </c>
      <c r="J22" s="45" t="str">
        <f>[49]높이!$E$13</f>
        <v>익산어양중</v>
      </c>
      <c r="K22" s="128" t="str">
        <f>[49]높이!$F$13</f>
        <v>1.75</v>
      </c>
      <c r="L22" s="116" t="str">
        <f>[49]높이!$C$14</f>
        <v>이재호</v>
      </c>
      <c r="M22" s="45" t="str">
        <f>[49]높이!$E$14</f>
        <v>경기체육중</v>
      </c>
      <c r="N22" s="128" t="str">
        <f>[49]높이!$F$14</f>
        <v>1.70</v>
      </c>
      <c r="O22" s="116" t="str">
        <f>[49]높이!$C$15</f>
        <v>김지환</v>
      </c>
      <c r="P22" s="45" t="str">
        <f>[49]높이!$E$15</f>
        <v>경기별망중</v>
      </c>
      <c r="Q22" s="128" t="str">
        <f>[49]높이!$F$15</f>
        <v>1.60</v>
      </c>
      <c r="R22" s="116"/>
      <c r="S22" s="45"/>
      <c r="T22" s="128"/>
      <c r="U22" s="116"/>
      <c r="V22" s="45"/>
      <c r="W22" s="128"/>
      <c r="X22" s="116"/>
      <c r="Y22" s="45"/>
      <c r="Z22" s="129"/>
      <c r="AA22" s="49"/>
      <c r="AB22" s="49"/>
      <c r="AC22" s="49"/>
    </row>
    <row r="23" spans="1:29" s="46" customFormat="1" ht="13.5" customHeight="1">
      <c r="A23" s="52">
        <v>4</v>
      </c>
      <c r="B23" s="15" t="s">
        <v>114</v>
      </c>
      <c r="C23" s="130" t="str">
        <f>[49]장대!$C$11</f>
        <v>조현석</v>
      </c>
      <c r="D23" s="131" t="str">
        <f>[49]장대!$E$11</f>
        <v>울산스포츠과학중</v>
      </c>
      <c r="E23" s="132" t="str">
        <f>[49]장대!$F$11</f>
        <v>3.80</v>
      </c>
      <c r="F23" s="130" t="str">
        <f>[49]장대!$C$12</f>
        <v>김채민</v>
      </c>
      <c r="G23" s="131" t="str">
        <f>[49]장대!$E$12</f>
        <v>경기체육중</v>
      </c>
      <c r="H23" s="132" t="str">
        <f>[49]장대!$F$12</f>
        <v>3.40</v>
      </c>
      <c r="I23" s="130" t="str">
        <f>[49]장대!$C$13</f>
        <v>윤하진</v>
      </c>
      <c r="J23" s="131" t="str">
        <f>[49]장대!$E$13</f>
        <v>경기체육중</v>
      </c>
      <c r="K23" s="132" t="str">
        <f>[49]장대!$F$13</f>
        <v>2.80</v>
      </c>
      <c r="L23" s="130"/>
      <c r="M23" s="131"/>
      <c r="N23" s="132"/>
      <c r="O23" s="130"/>
      <c r="P23" s="131"/>
      <c r="Q23" s="132"/>
      <c r="R23" s="130"/>
      <c r="S23" s="131"/>
      <c r="T23" s="132"/>
      <c r="U23" s="130"/>
      <c r="V23" s="131"/>
      <c r="W23" s="132"/>
      <c r="X23" s="130"/>
      <c r="Y23" s="131"/>
      <c r="Z23" s="132"/>
      <c r="AA23" s="49"/>
      <c r="AB23" s="49"/>
      <c r="AC23" s="49"/>
    </row>
    <row r="24" spans="1:29" s="46" customFormat="1" ht="13.5" customHeight="1">
      <c r="A24" s="106">
        <v>2</v>
      </c>
      <c r="B24" s="14" t="s">
        <v>115</v>
      </c>
      <c r="C24" s="133" t="str">
        <f>[49]멀리!$C$11</f>
        <v>임상민</v>
      </c>
      <c r="D24" s="134" t="str">
        <f>[49]멀리!$E$11</f>
        <v>경북체육중</v>
      </c>
      <c r="E24" s="135" t="str">
        <f>[49]멀리!$F$11</f>
        <v>6.33</v>
      </c>
      <c r="F24" s="133" t="str">
        <f>[49]멀리!$C$12</f>
        <v>김현욱</v>
      </c>
      <c r="G24" s="134" t="str">
        <f>[49]멀리!$E$12</f>
        <v>울산스포츠과학중</v>
      </c>
      <c r="H24" s="135" t="str">
        <f>[49]멀리!$F$12</f>
        <v>6.31</v>
      </c>
      <c r="I24" s="133" t="str">
        <f>[49]멀리!$C$13</f>
        <v>유현석</v>
      </c>
      <c r="J24" s="134" t="str">
        <f>[49]멀리!$E$13</f>
        <v>정선중</v>
      </c>
      <c r="K24" s="135" t="str">
        <f>[49]멀리!$F$13</f>
        <v>6.20</v>
      </c>
      <c r="L24" s="133" t="str">
        <f>[49]멀리!$C$14</f>
        <v>서용민</v>
      </c>
      <c r="M24" s="134" t="str">
        <f>[49]멀리!$E$14</f>
        <v>경기여주중</v>
      </c>
      <c r="N24" s="135" t="str">
        <f>[49]멀리!$F$14</f>
        <v>6.13</v>
      </c>
      <c r="O24" s="133" t="str">
        <f>[49]멀리!$C$15</f>
        <v>박상혁</v>
      </c>
      <c r="P24" s="134" t="str">
        <f>[49]멀리!$E$15</f>
        <v>광주체육중</v>
      </c>
      <c r="Q24" s="135" t="str">
        <f>[49]멀리!$F$15</f>
        <v>6.07</v>
      </c>
      <c r="R24" s="133" t="str">
        <f>[49]멀리!$C$16</f>
        <v>이상훈</v>
      </c>
      <c r="S24" s="134" t="str">
        <f>[49]멀리!$E$16</f>
        <v>경기별망중</v>
      </c>
      <c r="T24" s="135" t="str">
        <f>[49]멀리!$F$16</f>
        <v>6.00</v>
      </c>
      <c r="U24" s="133" t="str">
        <f>[49]멀리!$C$17</f>
        <v>우형석</v>
      </c>
      <c r="V24" s="134" t="str">
        <f>[49]멀리!$E$17</f>
        <v>경기회룡중</v>
      </c>
      <c r="W24" s="135" t="str">
        <f>[49]멀리!$F$17</f>
        <v>5.91</v>
      </c>
      <c r="X24" s="133" t="str">
        <f>[49]멀리!$C$18</f>
        <v>이동현</v>
      </c>
      <c r="Y24" s="134" t="str">
        <f>[49]멀리!$E$18</f>
        <v>울산스포츠과학중</v>
      </c>
      <c r="Z24" s="136" t="str">
        <f>[49]멀리!$F$18</f>
        <v>5.83</v>
      </c>
    </row>
    <row r="25" spans="1:29" s="46" customFormat="1" ht="13.5" customHeight="1">
      <c r="A25" s="106"/>
      <c r="B25" s="13" t="s">
        <v>103</v>
      </c>
      <c r="C25" s="137"/>
      <c r="D25" s="138" t="str">
        <f>[49]멀리!$G$11</f>
        <v>0.3</v>
      </c>
      <c r="E25" s="139"/>
      <c r="F25" s="137"/>
      <c r="G25" s="138" t="str">
        <f>[49]멀리!$G$12</f>
        <v>0.6</v>
      </c>
      <c r="H25" s="139"/>
      <c r="I25" s="137"/>
      <c r="J25" s="138" t="str">
        <f>[49]멀리!$G$13</f>
        <v>0.3</v>
      </c>
      <c r="K25" s="139"/>
      <c r="L25" s="137"/>
      <c r="M25" s="138" t="str">
        <f>[49]멀리!$G$14</f>
        <v>0.2</v>
      </c>
      <c r="N25" s="139"/>
      <c r="O25" s="137"/>
      <c r="P25" s="138" t="str">
        <f>[49]멀리!$G$15</f>
        <v>0.1</v>
      </c>
      <c r="Q25" s="139"/>
      <c r="R25" s="137"/>
      <c r="S25" s="138" t="str">
        <f>[49]멀리!$G$16</f>
        <v>1.0</v>
      </c>
      <c r="T25" s="139"/>
      <c r="U25" s="137"/>
      <c r="V25" s="138" t="str">
        <f>[49]멀리!$G$17</f>
        <v>-0.2</v>
      </c>
      <c r="W25" s="139"/>
      <c r="X25" s="137"/>
      <c r="Y25" s="138" t="str">
        <f>[49]멀리!$G$18</f>
        <v>0.4</v>
      </c>
      <c r="Z25" s="140"/>
    </row>
    <row r="26" spans="1:29" s="46" customFormat="1" ht="13.5" customHeight="1">
      <c r="A26" s="106">
        <v>4</v>
      </c>
      <c r="B26" s="14" t="s">
        <v>116</v>
      </c>
      <c r="C26" s="141" t="str">
        <f>[49]세단!$C$11</f>
        <v>천영수</v>
      </c>
      <c r="D26" s="142" t="str">
        <f>[49]세단!$E$11</f>
        <v>대전송촌중</v>
      </c>
      <c r="E26" s="143" t="str">
        <f>[49]세단!$F$11</f>
        <v>13.17</v>
      </c>
      <c r="F26" s="141" t="str">
        <f>[49]세단!$C$12</f>
        <v>우형석</v>
      </c>
      <c r="G26" s="142" t="str">
        <f>[49]세단!$E$12</f>
        <v>경기회룡중</v>
      </c>
      <c r="H26" s="143" t="str">
        <f>[49]세단!$F$12</f>
        <v>12.79</v>
      </c>
      <c r="I26" s="141" t="str">
        <f>[49]세단!$C$13</f>
        <v>서용민</v>
      </c>
      <c r="J26" s="142" t="str">
        <f>[49]세단!$E$13</f>
        <v>경기여주중</v>
      </c>
      <c r="K26" s="143" t="str">
        <f>[49]세단!$F$13</f>
        <v>12.22</v>
      </c>
      <c r="L26" s="141" t="str">
        <f>[49]세단!$C$14</f>
        <v>김한세</v>
      </c>
      <c r="M26" s="142" t="str">
        <f>[49]세단!$E$14</f>
        <v>광주체육중</v>
      </c>
      <c r="N26" s="143" t="str">
        <f>[49]세단!$F$14</f>
        <v>12.19</v>
      </c>
      <c r="O26" s="141" t="str">
        <f>[49]세단!$C$15</f>
        <v>허준서</v>
      </c>
      <c r="P26" s="142" t="str">
        <f>[49]세단!$E$15</f>
        <v>경기회룡중</v>
      </c>
      <c r="Q26" s="143" t="str">
        <f>[49]세단!$F$15</f>
        <v>12.15</v>
      </c>
      <c r="R26" s="141" t="str">
        <f>[49]세단!$C$16</f>
        <v>박재건</v>
      </c>
      <c r="S26" s="142" t="str">
        <f>[49]세단!$E$16</f>
        <v>인제중</v>
      </c>
      <c r="T26" s="143" t="str">
        <f>[49]세단!$F$16</f>
        <v>11.97</v>
      </c>
      <c r="U26" s="141" t="str">
        <f>[49]세단!$C$17</f>
        <v>김현종</v>
      </c>
      <c r="V26" s="142" t="str">
        <f>[49]세단!$E$17</f>
        <v>광명북중</v>
      </c>
      <c r="W26" s="143" t="str">
        <f>[49]세단!$F$17</f>
        <v>11.28</v>
      </c>
      <c r="X26" s="141"/>
      <c r="Y26" s="142"/>
      <c r="Z26" s="143"/>
    </row>
    <row r="27" spans="1:29" s="46" customFormat="1" ht="13.5" customHeight="1">
      <c r="A27" s="106"/>
      <c r="B27" s="13" t="s">
        <v>103</v>
      </c>
      <c r="C27" s="42"/>
      <c r="D27" s="43" t="str">
        <f>[49]세단!$G$11</f>
        <v>0.9</v>
      </c>
      <c r="E27" s="44"/>
      <c r="F27" s="42"/>
      <c r="G27" s="43" t="str">
        <f>[49]세단!$G$12</f>
        <v>-0.3</v>
      </c>
      <c r="H27" s="44"/>
      <c r="I27" s="42"/>
      <c r="J27" s="43" t="str">
        <f>[49]세단!$G$13</f>
        <v>0.0</v>
      </c>
      <c r="K27" s="44"/>
      <c r="L27" s="42"/>
      <c r="M27" s="43" t="str">
        <f>[49]세단!$G$14</f>
        <v>0.9</v>
      </c>
      <c r="N27" s="44"/>
      <c r="O27" s="42"/>
      <c r="P27" s="43" t="str">
        <f>[49]세단!$G$15</f>
        <v>0.3</v>
      </c>
      <c r="Q27" s="44"/>
      <c r="R27" s="42"/>
      <c r="S27" s="43" t="str">
        <f>[49]세단!$G$16</f>
        <v>-0.3</v>
      </c>
      <c r="T27" s="44"/>
      <c r="U27" s="42"/>
      <c r="V27" s="43" t="str">
        <f>[49]세단!$G$17</f>
        <v>-1.2</v>
      </c>
      <c r="W27" s="44"/>
      <c r="X27" s="42"/>
      <c r="Y27" s="43"/>
      <c r="Z27" s="44"/>
    </row>
    <row r="28" spans="1:29" s="46" customFormat="1" ht="13.5" customHeight="1">
      <c r="A28" s="51">
        <v>2</v>
      </c>
      <c r="B28" s="15" t="s">
        <v>117</v>
      </c>
      <c r="C28" s="17" t="str">
        <f>[49]포환!$C$11</f>
        <v>김태혁</v>
      </c>
      <c r="D28" s="18" t="str">
        <f>[49]포환!$E$11</f>
        <v>경기신한중</v>
      </c>
      <c r="E28" s="19" t="str">
        <f>[49]포환!$F$11</f>
        <v>14.84</v>
      </c>
      <c r="F28" s="17" t="str">
        <f>[49]포환!$C$12</f>
        <v>이요섭</v>
      </c>
      <c r="G28" s="18" t="str">
        <f>[49]포환!$E$12</f>
        <v>광명북중</v>
      </c>
      <c r="H28" s="19" t="str">
        <f>[49]포환!$F$12</f>
        <v>14.55</v>
      </c>
      <c r="I28" s="17" t="str">
        <f>[49]포환!$C$13</f>
        <v>서우진</v>
      </c>
      <c r="J28" s="18" t="str">
        <f>[49]포환!$E$13</f>
        <v>경기송운중</v>
      </c>
      <c r="K28" s="19" t="str">
        <f>[49]포환!$F$13</f>
        <v>13.47</v>
      </c>
      <c r="L28" s="17" t="str">
        <f>[49]포환!$C$14</f>
        <v>김태원</v>
      </c>
      <c r="M28" s="18" t="str">
        <f>[49]포환!$E$14</f>
        <v>광명북중</v>
      </c>
      <c r="N28" s="19" t="str">
        <f>[49]포환!$F$14</f>
        <v>12.51</v>
      </c>
      <c r="O28" s="17" t="str">
        <f>[49]포환!$C$15</f>
        <v>정현호</v>
      </c>
      <c r="P28" s="18" t="str">
        <f>[49]포환!$E$15</f>
        <v>경기회룡중</v>
      </c>
      <c r="Q28" s="19" t="str">
        <f>[49]포환!$F$15</f>
        <v>12.33</v>
      </c>
      <c r="R28" s="17" t="str">
        <f>[49]포환!$C$16</f>
        <v>장민수</v>
      </c>
      <c r="S28" s="18" t="str">
        <f>[49]포환!$E$16</f>
        <v>경기단원중</v>
      </c>
      <c r="T28" s="19" t="str">
        <f>[49]포환!$F$16</f>
        <v>11.80</v>
      </c>
      <c r="U28" s="17" t="str">
        <f>[49]포환!$C$17</f>
        <v>김강현</v>
      </c>
      <c r="V28" s="18" t="str">
        <f>[49]포환!$E$17</f>
        <v>경기체육중</v>
      </c>
      <c r="W28" s="19" t="str">
        <f>[49]포환!$F$17</f>
        <v>11.60</v>
      </c>
      <c r="X28" s="17" t="str">
        <f>[49]포환!$C$18</f>
        <v>이승석</v>
      </c>
      <c r="Y28" s="18" t="str">
        <f>[49]포환!$E$18</f>
        <v>성보중</v>
      </c>
      <c r="Z28" s="19" t="str">
        <f>[49]포환!$F$18</f>
        <v>10.92</v>
      </c>
    </row>
    <row r="29" spans="1:29" s="46" customFormat="1" ht="13.5" customHeight="1">
      <c r="A29" s="51">
        <v>3</v>
      </c>
      <c r="B29" s="15" t="s">
        <v>118</v>
      </c>
      <c r="C29" s="17" t="str">
        <f>[49]원반!$C$11</f>
        <v>이요섭</v>
      </c>
      <c r="D29" s="18" t="str">
        <f>[49]원반!$E$11</f>
        <v>광명북중</v>
      </c>
      <c r="E29" s="19" t="str">
        <f>[49]원반!$F$11</f>
        <v>53.87</v>
      </c>
      <c r="F29" s="17" t="str">
        <f>[49]원반!$C$12</f>
        <v>박용주</v>
      </c>
      <c r="G29" s="18" t="str">
        <f>[49]원반!$E$12</f>
        <v>전남체육중</v>
      </c>
      <c r="H29" s="19" t="str">
        <f>[49]원반!$F$12</f>
        <v>47.75</v>
      </c>
      <c r="I29" s="17" t="str">
        <f>[49]원반!$C$13</f>
        <v>강재우</v>
      </c>
      <c r="J29" s="18" t="str">
        <f>[49]원반!$E$13</f>
        <v>봉평중</v>
      </c>
      <c r="K29" s="19" t="str">
        <f>[49]원반!$F$13</f>
        <v>41.54</v>
      </c>
      <c r="L29" s="17" t="str">
        <f>[49]원반!$C$14</f>
        <v>이정후</v>
      </c>
      <c r="M29" s="18" t="str">
        <f>[49]원반!$E$14</f>
        <v>전남체육중</v>
      </c>
      <c r="N29" s="19" t="str">
        <f>[49]원반!$F$14</f>
        <v>38.11</v>
      </c>
      <c r="O29" s="17" t="str">
        <f>[49]원반!$C$15</f>
        <v>김한진</v>
      </c>
      <c r="P29" s="18" t="str">
        <f>[49]원반!$E$15</f>
        <v>울산스포츠과학중</v>
      </c>
      <c r="Q29" s="19" t="str">
        <f>[49]원반!$F$15</f>
        <v>35.66</v>
      </c>
      <c r="R29" s="17" t="str">
        <f>[49]원반!$C$16</f>
        <v>지준혁</v>
      </c>
      <c r="S29" s="18" t="str">
        <f>[49]원반!$E$16</f>
        <v>봉평중</v>
      </c>
      <c r="T29" s="19" t="str">
        <f>[49]원반!$F$16</f>
        <v>35.11</v>
      </c>
      <c r="U29" s="17" t="str">
        <f>[49]원반!$C$17</f>
        <v>장민수</v>
      </c>
      <c r="V29" s="18" t="str">
        <f>[49]원반!$E$17</f>
        <v>경기단원중</v>
      </c>
      <c r="W29" s="19" t="str">
        <f>[49]원반!$F$17</f>
        <v>34.76</v>
      </c>
      <c r="X29" s="17" t="str">
        <f>[49]원반!$C$18</f>
        <v>박준민</v>
      </c>
      <c r="Y29" s="18" t="str">
        <f>[49]원반!$E$18</f>
        <v>묵호중</v>
      </c>
      <c r="Z29" s="19" t="str">
        <f>[49]원반!$F$18</f>
        <v>31.01</v>
      </c>
    </row>
    <row r="30" spans="1:29" s="46" customFormat="1" ht="13.5" customHeight="1">
      <c r="A30" s="51">
        <v>3</v>
      </c>
      <c r="B30" s="15" t="s">
        <v>119</v>
      </c>
      <c r="C30" s="17" t="str">
        <f>[49]투창!$C$11</f>
        <v>김규덕</v>
      </c>
      <c r="D30" s="18" t="str">
        <f>[49]투창!$E$11</f>
        <v>인제중</v>
      </c>
      <c r="E30" s="19" t="str">
        <f>[49]투창!$F$11</f>
        <v>53.94</v>
      </c>
      <c r="F30" s="17" t="str">
        <f>[49]투창!$C$12</f>
        <v>양정호</v>
      </c>
      <c r="G30" s="18" t="str">
        <f>[49]투창!$E$12</f>
        <v>간동중</v>
      </c>
      <c r="H30" s="19" t="str">
        <f>[49]투창!$F$12</f>
        <v>50.62</v>
      </c>
      <c r="I30" s="17" t="str">
        <f>[49]투창!$C$13</f>
        <v>마예창</v>
      </c>
      <c r="J30" s="18" t="str">
        <f>[49]투창!$E$13</f>
        <v>평창중</v>
      </c>
      <c r="K30" s="19" t="str">
        <f>[49]투창!$F$13</f>
        <v>46.26</v>
      </c>
      <c r="L30" s="17" t="str">
        <f>[49]투창!$C$14</f>
        <v>한재우</v>
      </c>
      <c r="M30" s="18" t="str">
        <f>[49]투창!$E$14</f>
        <v>경기회룡중</v>
      </c>
      <c r="N30" s="19" t="str">
        <f>[49]투창!$F$14</f>
        <v>42.06</v>
      </c>
      <c r="O30" s="17" t="str">
        <f>[49]투창!$C$15</f>
        <v>전혜준</v>
      </c>
      <c r="P30" s="18" t="str">
        <f>[49]투창!$E$15</f>
        <v>경주중</v>
      </c>
      <c r="Q30" s="19" t="str">
        <f>[49]투창!$F$15</f>
        <v>39.73</v>
      </c>
      <c r="R30" s="17" t="str">
        <f>[49]투창!$C$16</f>
        <v>조재휘</v>
      </c>
      <c r="S30" s="18" t="str">
        <f>[49]투창!$E$16</f>
        <v>평창중</v>
      </c>
      <c r="T30" s="19" t="str">
        <f>[49]투창!$F$16</f>
        <v>37.96</v>
      </c>
      <c r="U30" s="17" t="str">
        <f>[49]투창!$C$17</f>
        <v>박준민</v>
      </c>
      <c r="V30" s="18" t="str">
        <f>[49]투창!$E$17</f>
        <v>묵호중</v>
      </c>
      <c r="W30" s="19" t="str">
        <f>[49]투창!$F$17</f>
        <v>33.74</v>
      </c>
      <c r="X30" s="17" t="str">
        <f>[49]투창!$C$18</f>
        <v>김태현</v>
      </c>
      <c r="Y30" s="18" t="str">
        <f>[49]투창!$E$18</f>
        <v>경주중</v>
      </c>
      <c r="Z30" s="19" t="str">
        <f>[49]투창!$F$18</f>
        <v>27.24</v>
      </c>
    </row>
    <row r="31" spans="1:29" s="46" customFormat="1" ht="13.5" customHeight="1">
      <c r="A31" s="51">
        <v>4</v>
      </c>
      <c r="B31" s="15" t="s">
        <v>120</v>
      </c>
      <c r="C31" s="17" t="str">
        <f>'[49]5종경기'!$C$11</f>
        <v>김태현</v>
      </c>
      <c r="D31" s="18" t="str">
        <f>'[49]5종경기'!$E$11</f>
        <v>경주중</v>
      </c>
      <c r="E31" s="19" t="str">
        <f>'[49]5종경기'!$F$11</f>
        <v>3.972점</v>
      </c>
      <c r="F31" s="17" t="str">
        <f>'[49]5종경기'!$C$12</f>
        <v>안경우</v>
      </c>
      <c r="G31" s="18" t="str">
        <f>'[49]5종경기'!$E$12</f>
        <v>점촌중</v>
      </c>
      <c r="H31" s="19" t="str">
        <f>'[49]5종경기'!$F$12</f>
        <v>3.875점</v>
      </c>
      <c r="I31" s="17" t="str">
        <f>'[49]5종경기'!$C$13</f>
        <v>이동현</v>
      </c>
      <c r="J31" s="18" t="str">
        <f>'[49]5종경기'!$E$13</f>
        <v>울산스포츠과학중</v>
      </c>
      <c r="K31" s="19" t="str">
        <f>'[49]5종경기'!$F$13</f>
        <v>3.848점</v>
      </c>
      <c r="L31" s="17" t="str">
        <f>'[49]5종경기'!$C$14</f>
        <v>신동헌</v>
      </c>
      <c r="M31" s="18" t="str">
        <f>'[49]5종경기'!$E$14</f>
        <v>대전송촌중</v>
      </c>
      <c r="N31" s="19" t="str">
        <f>'[49]5종경기'!$F$14</f>
        <v>3.760점</v>
      </c>
      <c r="O31" s="17" t="str">
        <f>'[49]5종경기'!$C$15</f>
        <v>윤서준</v>
      </c>
      <c r="P31" s="18" t="str">
        <f>'[49]5종경기'!$E$15</f>
        <v>대전송촌중</v>
      </c>
      <c r="Q31" s="19" t="str">
        <f>'[49]5종경기'!$F$15</f>
        <v>3.459점</v>
      </c>
      <c r="R31" s="17" t="str">
        <f>'[49]5종경기'!$C$16</f>
        <v>김원기</v>
      </c>
      <c r="S31" s="18" t="str">
        <f>'[49]5종경기'!$E$16</f>
        <v>경기문산수억중</v>
      </c>
      <c r="T31" s="19" t="str">
        <f>'[49]5종경기'!$F$16</f>
        <v>3.250점</v>
      </c>
      <c r="U31" s="17" t="str">
        <f>'[49]5종경기'!$C$17</f>
        <v>손채혁</v>
      </c>
      <c r="V31" s="18" t="str">
        <f>'[49]5종경기'!$E$17</f>
        <v>경주중</v>
      </c>
      <c r="W31" s="19" t="str">
        <f>'[49]5종경기'!$F$17</f>
        <v>2.906점</v>
      </c>
      <c r="X31" s="17" t="str">
        <f>'[49]5종경기'!$C$18</f>
        <v>이재우</v>
      </c>
      <c r="Y31" s="18" t="str">
        <f>'[49]5종경기'!$E$18</f>
        <v>영월중</v>
      </c>
      <c r="Z31" s="19" t="str">
        <f>'[49]5종경기'!$F$18</f>
        <v>2.434점</v>
      </c>
    </row>
    <row r="32" spans="1:29" s="46" customFormat="1" ht="13.5" customHeight="1">
      <c r="A32" s="54"/>
      <c r="B32" s="34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s="9" customFormat="1" ht="14.25" customHeight="1">
      <c r="A33" s="54"/>
      <c r="B33" s="11" t="s">
        <v>121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4"/>
    </row>
    <row r="35" spans="1:26">
      <c r="A35" s="54"/>
    </row>
  </sheetData>
  <mergeCells count="18">
    <mergeCell ref="R19:T19"/>
    <mergeCell ref="U19:W19"/>
    <mergeCell ref="X19:Z19"/>
    <mergeCell ref="A20:A21"/>
    <mergeCell ref="A24:A25"/>
    <mergeCell ref="A26:A27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5"/>
  <sheetViews>
    <sheetView showGridLines="0" view="pageBreakPreview" zoomScale="120" zoomScaleSheetLayoutView="12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32" max="32" width="6.77734375" customWidth="1"/>
    <col min="33" max="34" width="8.88671875" hidden="1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02" t="s">
        <v>88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50" t="s">
        <v>89</v>
      </c>
      <c r="V2" s="50"/>
      <c r="W2" s="50"/>
      <c r="X2" s="50"/>
      <c r="Y2" s="50"/>
      <c r="Z2" s="50"/>
    </row>
    <row r="3" spans="1:26" s="9" customFormat="1" ht="14.25" thickTop="1">
      <c r="A3" s="53"/>
      <c r="B3" s="104" t="s">
        <v>122</v>
      </c>
      <c r="C3" s="104"/>
      <c r="D3" s="10"/>
      <c r="E3" s="10"/>
      <c r="F3" s="105" t="s">
        <v>91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2"/>
      <c r="B5" s="7" t="s">
        <v>92</v>
      </c>
      <c r="C5" s="2"/>
      <c r="D5" s="3" t="s">
        <v>93</v>
      </c>
      <c r="E5" s="4"/>
      <c r="F5" s="2"/>
      <c r="G5" s="3" t="s">
        <v>3</v>
      </c>
      <c r="H5" s="4"/>
      <c r="I5" s="2"/>
      <c r="J5" s="3" t="s">
        <v>94</v>
      </c>
      <c r="K5" s="4"/>
      <c r="L5" s="2"/>
      <c r="M5" s="3" t="s">
        <v>95</v>
      </c>
      <c r="N5" s="4"/>
      <c r="O5" s="2"/>
      <c r="P5" s="3" t="s">
        <v>96</v>
      </c>
      <c r="Q5" s="4"/>
      <c r="R5" s="2"/>
      <c r="S5" s="3" t="s">
        <v>7</v>
      </c>
      <c r="T5" s="4"/>
      <c r="U5" s="2"/>
      <c r="V5" s="3" t="s">
        <v>97</v>
      </c>
      <c r="W5" s="4"/>
      <c r="X5" s="2"/>
      <c r="Y5" s="3" t="s">
        <v>98</v>
      </c>
      <c r="Z5" s="4"/>
    </row>
    <row r="6" spans="1:26" ht="14.25" thickBot="1">
      <c r="A6" s="51"/>
      <c r="B6" s="6" t="s">
        <v>99</v>
      </c>
      <c r="C6" s="5" t="s">
        <v>100</v>
      </c>
      <c r="D6" s="5" t="s">
        <v>11</v>
      </c>
      <c r="E6" s="5" t="s">
        <v>101</v>
      </c>
      <c r="F6" s="5" t="s">
        <v>100</v>
      </c>
      <c r="G6" s="5" t="s">
        <v>11</v>
      </c>
      <c r="H6" s="5" t="s">
        <v>101</v>
      </c>
      <c r="I6" s="5" t="s">
        <v>100</v>
      </c>
      <c r="J6" s="5" t="s">
        <v>11</v>
      </c>
      <c r="K6" s="5" t="s">
        <v>101</v>
      </c>
      <c r="L6" s="5" t="s">
        <v>100</v>
      </c>
      <c r="M6" s="5" t="s">
        <v>11</v>
      </c>
      <c r="N6" s="5" t="s">
        <v>101</v>
      </c>
      <c r="O6" s="5" t="s">
        <v>100</v>
      </c>
      <c r="P6" s="5" t="s">
        <v>11</v>
      </c>
      <c r="Q6" s="5" t="s">
        <v>101</v>
      </c>
      <c r="R6" s="5" t="s">
        <v>100</v>
      </c>
      <c r="S6" s="5" t="s">
        <v>11</v>
      </c>
      <c r="T6" s="5" t="s">
        <v>101</v>
      </c>
      <c r="U6" s="5" t="s">
        <v>100</v>
      </c>
      <c r="V6" s="5" t="s">
        <v>11</v>
      </c>
      <c r="W6" s="5" t="s">
        <v>101</v>
      </c>
      <c r="X6" s="5" t="s">
        <v>100</v>
      </c>
      <c r="Y6" s="5" t="s">
        <v>11</v>
      </c>
      <c r="Z6" s="5" t="s">
        <v>101</v>
      </c>
    </row>
    <row r="7" spans="1:26" s="46" customFormat="1" ht="13.5" customHeight="1" thickTop="1">
      <c r="A7" s="106">
        <v>1</v>
      </c>
      <c r="B7" s="12" t="s">
        <v>102</v>
      </c>
      <c r="C7" s="25" t="str">
        <f>[50]결승기록지!$C$11</f>
        <v>김지원</v>
      </c>
      <c r="D7" s="26" t="str">
        <f>[50]결승기록지!$E$11</f>
        <v>인화여자중</v>
      </c>
      <c r="E7" s="27" t="str">
        <f>[50]결승기록지!$F$11</f>
        <v>12.73</v>
      </c>
      <c r="F7" s="25" t="str">
        <f>[50]결승기록지!$C$12</f>
        <v>이연우</v>
      </c>
      <c r="G7" s="26" t="str">
        <f>[50]결승기록지!$E$12</f>
        <v>울산스포츠과학중</v>
      </c>
      <c r="H7" s="27" t="str">
        <f>[50]결승기록지!$F$12</f>
        <v>12.92</v>
      </c>
      <c r="I7" s="25" t="str">
        <f>[50]결승기록지!$C$13</f>
        <v>유소은</v>
      </c>
      <c r="J7" s="26" t="str">
        <f>[50]결승기록지!$E$13</f>
        <v>경기시흥중</v>
      </c>
      <c r="K7" s="27" t="str">
        <f>[50]결승기록지!$F$13</f>
        <v>12.96</v>
      </c>
      <c r="L7" s="25" t="str">
        <f>[50]결승기록지!$C$14</f>
        <v>김애영</v>
      </c>
      <c r="M7" s="26" t="str">
        <f>[50]결승기록지!$E$14</f>
        <v>경기덕계중</v>
      </c>
      <c r="N7" s="27" t="str">
        <f>[50]결승기록지!$F$14</f>
        <v>13.18</v>
      </c>
      <c r="O7" s="25" t="str">
        <f>[50]결승기록지!$C$15</f>
        <v>박은지</v>
      </c>
      <c r="P7" s="26" t="str">
        <f>[50]결승기록지!$E$15</f>
        <v>충주여자중</v>
      </c>
      <c r="Q7" s="27" t="str">
        <f>[50]결승기록지!$F$15</f>
        <v>13.39</v>
      </c>
      <c r="R7" s="25" t="str">
        <f>[50]결승기록지!$C$16</f>
        <v>조미현</v>
      </c>
      <c r="S7" s="26" t="str">
        <f>[50]결승기록지!$E$16</f>
        <v>경기단원중</v>
      </c>
      <c r="T7" s="27" t="str">
        <f>[50]결승기록지!$F$16</f>
        <v>13.40</v>
      </c>
      <c r="U7" s="25" t="str">
        <f>[50]결승기록지!$C$17</f>
        <v>김다은</v>
      </c>
      <c r="V7" s="26" t="str">
        <f>[50]결승기록지!$E$17</f>
        <v>경기봉담중</v>
      </c>
      <c r="W7" s="27" t="str">
        <f>[50]결승기록지!$F$17</f>
        <v>13.41</v>
      </c>
      <c r="X7" s="25" t="str">
        <f>[50]결승기록지!$C$18</f>
        <v>김소연</v>
      </c>
      <c r="Y7" s="26" t="str">
        <f>[50]결승기록지!$E$18</f>
        <v>울산스포츠과학중</v>
      </c>
      <c r="Z7" s="27" t="str">
        <f>[50]결승기록지!$F$18</f>
        <v>13.44</v>
      </c>
    </row>
    <row r="8" spans="1:26" s="46" customFormat="1" ht="13.5" customHeight="1">
      <c r="A8" s="106"/>
      <c r="B8" s="13" t="s">
        <v>103</v>
      </c>
      <c r="C8" s="62"/>
      <c r="D8" s="28" t="str">
        <f>[50]결승기록지!$G$8</f>
        <v>-1.2</v>
      </c>
      <c r="E8" s="63"/>
      <c r="F8" s="63"/>
      <c r="G8" s="28"/>
      <c r="H8" s="63"/>
      <c r="I8" s="63"/>
      <c r="J8" s="28"/>
      <c r="K8" s="63"/>
      <c r="L8" s="63"/>
      <c r="M8" s="28"/>
      <c r="N8" s="63"/>
      <c r="O8" s="63"/>
      <c r="P8" s="28"/>
      <c r="Q8" s="63"/>
      <c r="R8" s="63"/>
      <c r="S8" s="28"/>
      <c r="T8" s="63"/>
      <c r="U8" s="63"/>
      <c r="V8" s="28"/>
      <c r="W8" s="63"/>
      <c r="X8" s="63"/>
      <c r="Y8" s="28"/>
      <c r="Z8" s="126"/>
    </row>
    <row r="9" spans="1:26" s="46" customFormat="1" ht="13.5" customHeight="1">
      <c r="A9" s="106">
        <v>2</v>
      </c>
      <c r="B9" s="14" t="s">
        <v>104</v>
      </c>
      <c r="C9" s="35" t="str">
        <f>[51]결승기록지!$C$11</f>
        <v>김지원</v>
      </c>
      <c r="D9" s="36" t="str">
        <f>[51]결승기록지!$E$11</f>
        <v>인화여자중</v>
      </c>
      <c r="E9" s="37" t="str">
        <f>[51]결승기록지!$F$11</f>
        <v>25.74</v>
      </c>
      <c r="F9" s="35" t="str">
        <f>[51]결승기록지!$C$12</f>
        <v>김민경</v>
      </c>
      <c r="G9" s="36" t="str">
        <f>[51]결승기록지!$E$12</f>
        <v>경기체육중</v>
      </c>
      <c r="H9" s="37" t="str">
        <f>[51]결승기록지!$F$12</f>
        <v>26.50</v>
      </c>
      <c r="I9" s="35" t="str">
        <f>[51]결승기록지!$C$13</f>
        <v>최윤서</v>
      </c>
      <c r="J9" s="36" t="str">
        <f>[51]결승기록지!$E$13</f>
        <v>경기덕계중</v>
      </c>
      <c r="K9" s="37" t="str">
        <f>[51]결승기록지!$F$13</f>
        <v>26.76</v>
      </c>
      <c r="L9" s="35" t="str">
        <f>[51]결승기록지!$C$14</f>
        <v>권혜림</v>
      </c>
      <c r="M9" s="36" t="str">
        <f>[51]결승기록지!$E$14</f>
        <v>경기와동중</v>
      </c>
      <c r="N9" s="37" t="str">
        <f>[51]결승기록지!$F$14</f>
        <v>27.46</v>
      </c>
      <c r="O9" s="35" t="str">
        <f>[51]결승기록지!$C$15</f>
        <v>김다은</v>
      </c>
      <c r="P9" s="36" t="str">
        <f>[51]결승기록지!$E$15</f>
        <v>경기봉담중</v>
      </c>
      <c r="Q9" s="37" t="str">
        <f>[51]결승기록지!$F$15</f>
        <v>27.48</v>
      </c>
      <c r="R9" s="35" t="str">
        <f>[51]결승기록지!$C$16</f>
        <v>김예영</v>
      </c>
      <c r="S9" s="36" t="str">
        <f>[51]결승기록지!$E$16</f>
        <v>경기동부중</v>
      </c>
      <c r="T9" s="37" t="str">
        <f>[51]결승기록지!$F$16</f>
        <v>27.74</v>
      </c>
      <c r="U9" s="35" t="str">
        <f>[51]결승기록지!$C$17</f>
        <v>이지현</v>
      </c>
      <c r="V9" s="36" t="str">
        <f>[51]결승기록지!$E$17</f>
        <v>월배중</v>
      </c>
      <c r="W9" s="37" t="str">
        <f>[51]결승기록지!$F$17</f>
        <v>27.93</v>
      </c>
      <c r="X9" s="35"/>
      <c r="Y9" s="36"/>
      <c r="Z9" s="37"/>
    </row>
    <row r="10" spans="1:26" s="46" customFormat="1" ht="13.5" customHeight="1">
      <c r="A10" s="106"/>
      <c r="B10" s="13" t="s">
        <v>103</v>
      </c>
      <c r="C10" s="38"/>
      <c r="D10" s="39" t="str">
        <f>[51]결승기록지!$G$8</f>
        <v>-0.3</v>
      </c>
      <c r="E10" s="41"/>
      <c r="F10" s="38"/>
      <c r="G10" s="39"/>
      <c r="H10" s="41"/>
      <c r="I10" s="38"/>
      <c r="J10" s="39"/>
      <c r="K10" s="41"/>
      <c r="L10" s="38"/>
      <c r="M10" s="39"/>
      <c r="N10" s="41"/>
      <c r="O10" s="38"/>
      <c r="P10" s="39"/>
      <c r="Q10" s="41"/>
      <c r="R10" s="38"/>
      <c r="S10" s="39"/>
      <c r="T10" s="41"/>
      <c r="U10" s="38"/>
      <c r="V10" s="39"/>
      <c r="W10" s="41"/>
      <c r="X10" s="38"/>
      <c r="Y10" s="39"/>
      <c r="Z10" s="40"/>
    </row>
    <row r="11" spans="1:26" s="46" customFormat="1" ht="13.5" customHeight="1">
      <c r="A11" s="51">
        <v>3</v>
      </c>
      <c r="B11" s="15" t="s">
        <v>105</v>
      </c>
      <c r="C11" s="17" t="str">
        <f>[52]결승기록지!$C$11</f>
        <v>김태연</v>
      </c>
      <c r="D11" s="18" t="str">
        <f>[52]결승기록지!$E$11</f>
        <v>인화여자중</v>
      </c>
      <c r="E11" s="19" t="str">
        <f>[52]결승기록지!$F$11</f>
        <v>58.48</v>
      </c>
      <c r="F11" s="17" t="str">
        <f>[52]결승기록지!$C$12</f>
        <v>이서빈</v>
      </c>
      <c r="G11" s="18" t="str">
        <f>[52]결승기록지!$E$12</f>
        <v>경기철산중</v>
      </c>
      <c r="H11" s="19" t="str">
        <f>[52]결승기록지!$F$12</f>
        <v>1:00.79</v>
      </c>
      <c r="I11" s="17" t="str">
        <f>[52]결승기록지!$C$13</f>
        <v>김아영</v>
      </c>
      <c r="J11" s="18" t="str">
        <f>[52]결승기록지!$E$13</f>
        <v>경기철산중</v>
      </c>
      <c r="K11" s="19" t="str">
        <f>[52]결승기록지!$F$13</f>
        <v>1:00.98</v>
      </c>
      <c r="L11" s="17" t="str">
        <f>[52]결승기록지!$C$14</f>
        <v>박은지</v>
      </c>
      <c r="M11" s="18" t="str">
        <f>[52]결승기록지!$E$14</f>
        <v>충주여자중</v>
      </c>
      <c r="N11" s="19" t="str">
        <f>[52]결승기록지!$F$14</f>
        <v>1:02.48</v>
      </c>
      <c r="O11" s="17" t="str">
        <f>[52]결승기록지!$C$15</f>
        <v>김도예</v>
      </c>
      <c r="P11" s="18" t="str">
        <f>[52]결승기록지!$E$15</f>
        <v>경기경안중</v>
      </c>
      <c r="Q11" s="19" t="str">
        <f>[52]결승기록지!$F$15</f>
        <v>1:03.31</v>
      </c>
      <c r="R11" s="17" t="str">
        <f>[52]결승기록지!$C$16</f>
        <v>배소영</v>
      </c>
      <c r="S11" s="18" t="str">
        <f>[52]결승기록지!$E$16</f>
        <v>신정여자중</v>
      </c>
      <c r="T11" s="19" t="str">
        <f>[52]결승기록지!$F$16</f>
        <v>1:03.35</v>
      </c>
      <c r="U11" s="17" t="str">
        <f>[52]결승기록지!$C$17</f>
        <v>김민경</v>
      </c>
      <c r="V11" s="18" t="str">
        <f>[52]결승기록지!$E$17</f>
        <v>합포중</v>
      </c>
      <c r="W11" s="19" t="str">
        <f>[52]결승기록지!$F$17</f>
        <v>1:04.24</v>
      </c>
      <c r="X11" s="17" t="str">
        <f>[52]결승기록지!$C$18</f>
        <v>김애영</v>
      </c>
      <c r="Y11" s="18" t="str">
        <f>[52]결승기록지!$E$18</f>
        <v>경기덕계중</v>
      </c>
      <c r="Z11" s="19" t="str">
        <f>[52]결승기록지!$F$18</f>
        <v>1:04.71</v>
      </c>
    </row>
    <row r="12" spans="1:26" s="46" customFormat="1" ht="13.5" customHeight="1">
      <c r="A12" s="51"/>
      <c r="B12" s="15" t="s">
        <v>106</v>
      </c>
      <c r="C12" s="17" t="str">
        <f>[53]결승기록지!$C$11</f>
        <v>김가경</v>
      </c>
      <c r="D12" s="18" t="str">
        <f>[53]결승기록지!$E$11</f>
        <v>전남체육중</v>
      </c>
      <c r="E12" s="55" t="str">
        <f>[53]결승기록지!$F$11</f>
        <v>2:15.99</v>
      </c>
      <c r="F12" s="17" t="str">
        <f>[53]결승기록지!$C$12</f>
        <v>이서빈</v>
      </c>
      <c r="G12" s="18" t="str">
        <f>[53]결승기록지!$E$12</f>
        <v>경기철산중</v>
      </c>
      <c r="H12" s="55" t="str">
        <f>[53]결승기록지!$F$12</f>
        <v>2:21.24</v>
      </c>
      <c r="I12" s="17" t="str">
        <f>[53]결승기록지!$C$13</f>
        <v>안세민</v>
      </c>
      <c r="J12" s="18" t="str">
        <f>[53]결승기록지!$E$13</f>
        <v>성보중</v>
      </c>
      <c r="K12" s="55" t="str">
        <f>[53]결승기록지!$F$13</f>
        <v>2:31.79</v>
      </c>
      <c r="L12" s="17" t="str">
        <f>[53]결승기록지!$C$14</f>
        <v>문효임</v>
      </c>
      <c r="M12" s="18" t="str">
        <f>[53]결승기록지!$E$14</f>
        <v>경기신천중</v>
      </c>
      <c r="N12" s="55" t="str">
        <f>[53]결승기록지!$F$14</f>
        <v>2:33.17</v>
      </c>
      <c r="O12" s="17" t="str">
        <f>[53]결승기록지!$C$15</f>
        <v>김예연</v>
      </c>
      <c r="P12" s="18" t="str">
        <f>[53]결승기록지!$E$15</f>
        <v>경기신천중</v>
      </c>
      <c r="Q12" s="55" t="str">
        <f>[53]결승기록지!$F$15</f>
        <v>2:33.22</v>
      </c>
      <c r="R12" s="17" t="str">
        <f>[53]결승기록지!$C$16</f>
        <v>김도예</v>
      </c>
      <c r="S12" s="18" t="str">
        <f>[53]결승기록지!$E$16</f>
        <v>경기경안중</v>
      </c>
      <c r="T12" s="55" t="str">
        <f>[53]결승기록지!$F$16</f>
        <v>2:33.32</v>
      </c>
      <c r="U12" s="17" t="str">
        <f>[53]결승기록지!$C$17</f>
        <v>손예강</v>
      </c>
      <c r="V12" s="18" t="str">
        <f>[53]결승기록지!$E$17</f>
        <v>영림중</v>
      </c>
      <c r="W12" s="55" t="str">
        <f>[53]결승기록지!$F$17</f>
        <v>2:34.35</v>
      </c>
      <c r="X12" s="17" t="str">
        <f>[53]결승기록지!$C$18</f>
        <v>김수현</v>
      </c>
      <c r="Y12" s="18" t="str">
        <f>[53]결승기록지!$E$18</f>
        <v>경기봉담중</v>
      </c>
      <c r="Z12" s="55" t="str">
        <f>[53]결승기록지!$F$18</f>
        <v>2:44.05</v>
      </c>
    </row>
    <row r="13" spans="1:26" s="46" customFormat="1" ht="13.5" customHeight="1">
      <c r="A13" s="51">
        <v>2</v>
      </c>
      <c r="B13" s="15" t="s">
        <v>107</v>
      </c>
      <c r="C13" s="17" t="str">
        <f>[54]결승기록지!$C$11</f>
        <v>김가경</v>
      </c>
      <c r="D13" s="18" t="str">
        <f>[54]결승기록지!$E$11</f>
        <v>전남체육중</v>
      </c>
      <c r="E13" s="19" t="str">
        <f>[54]결승기록지!$F$11</f>
        <v>4:43.00</v>
      </c>
      <c r="F13" s="17" t="str">
        <f>[54]결승기록지!$C$12</f>
        <v>방민지</v>
      </c>
      <c r="G13" s="18" t="str">
        <f>[54]결승기록지!$E$12</f>
        <v>신정여자중</v>
      </c>
      <c r="H13" s="19" t="str">
        <f>[54]결승기록지!$F$12</f>
        <v>4:49.13</v>
      </c>
      <c r="I13" s="17" t="str">
        <f>[54]결승기록지!$C$13</f>
        <v>송민선</v>
      </c>
      <c r="J13" s="18" t="str">
        <f>[54]결승기록지!$E$13</f>
        <v>신정여자중</v>
      </c>
      <c r="K13" s="19" t="str">
        <f>[54]결승기록지!$F$13</f>
        <v>4:50.65</v>
      </c>
      <c r="L13" s="17" t="str">
        <f>[54]결승기록지!$C$14</f>
        <v>김다정</v>
      </c>
      <c r="M13" s="18" t="str">
        <f>[54]결승기록지!$E$14</f>
        <v>경기체육중</v>
      </c>
      <c r="N13" s="19" t="str">
        <f>[54]결승기록지!$F$14</f>
        <v>5:15.04</v>
      </c>
      <c r="O13" s="17" t="str">
        <f>[54]결승기록지!$C$15</f>
        <v>김예연</v>
      </c>
      <c r="P13" s="18" t="str">
        <f>[54]결승기록지!$E$15</f>
        <v>경기신천중</v>
      </c>
      <c r="Q13" s="19" t="str">
        <f>[54]결승기록지!$F$15</f>
        <v>5:16.71</v>
      </c>
      <c r="R13" s="17" t="str">
        <f>[54]결승기록지!$C$16</f>
        <v>이바다</v>
      </c>
      <c r="S13" s="18" t="str">
        <f>[54]결승기록지!$E$16</f>
        <v>김천한일여자중</v>
      </c>
      <c r="T13" s="19" t="str">
        <f>[54]결승기록지!$F$16</f>
        <v>5:34.95</v>
      </c>
      <c r="U13" s="17" t="str">
        <f>[54]결승기록지!$C$17</f>
        <v>김지현</v>
      </c>
      <c r="V13" s="18" t="str">
        <f>[54]결승기록지!$E$17</f>
        <v>삼척여자중</v>
      </c>
      <c r="W13" s="19" t="str">
        <f>[54]결승기록지!$F$17</f>
        <v>5:53.46</v>
      </c>
      <c r="X13" s="17"/>
      <c r="Y13" s="18"/>
      <c r="Z13" s="19"/>
    </row>
    <row r="14" spans="1:26" s="46" customFormat="1" ht="13.5" customHeight="1">
      <c r="A14" s="51">
        <v>4</v>
      </c>
      <c r="B14" s="15" t="s">
        <v>108</v>
      </c>
      <c r="C14" s="17" t="str">
        <f>[55]결승기록지!$C$11</f>
        <v>방민지</v>
      </c>
      <c r="D14" s="18" t="str">
        <f>[55]결승기록지!$E$11</f>
        <v>신정여자중</v>
      </c>
      <c r="E14" s="19" t="str">
        <f>[55]결승기록지!$F$11</f>
        <v>10:39.76</v>
      </c>
      <c r="F14" s="17" t="str">
        <f>[55]결승기록지!$C$12</f>
        <v>박미애</v>
      </c>
      <c r="G14" s="18" t="str">
        <f>[55]결승기록지!$E$12</f>
        <v>가좌여자중</v>
      </c>
      <c r="H14" s="19" t="str">
        <f>[55]결승기록지!$F$12</f>
        <v>11:48.48</v>
      </c>
      <c r="I14" s="17" t="str">
        <f>[55]결승기록지!$C$13</f>
        <v>김다정</v>
      </c>
      <c r="J14" s="18" t="str">
        <f>[55]결승기록지!$E$13</f>
        <v>경기체육중</v>
      </c>
      <c r="K14" s="19" t="str">
        <f>[55]결승기록지!$F$13</f>
        <v>12:06.18</v>
      </c>
      <c r="L14" s="17" t="str">
        <f>[55]결승기록지!$C$14</f>
        <v>이바다</v>
      </c>
      <c r="M14" s="18" t="str">
        <f>[55]결승기록지!$E$14</f>
        <v>김천한일여자중</v>
      </c>
      <c r="N14" s="19" t="str">
        <f>[55]결승기록지!$F$14</f>
        <v>13:11.08</v>
      </c>
      <c r="O14" s="17"/>
      <c r="P14" s="18"/>
      <c r="Q14" s="19"/>
      <c r="R14" s="17"/>
      <c r="S14" s="18"/>
      <c r="T14" s="19"/>
      <c r="U14" s="17"/>
      <c r="V14" s="18"/>
      <c r="W14" s="19"/>
      <c r="X14" s="17"/>
      <c r="Y14" s="18"/>
      <c r="Z14" s="19"/>
    </row>
    <row r="15" spans="1:26" s="46" customFormat="1" ht="13.5" customHeight="1">
      <c r="A15" s="106">
        <v>2</v>
      </c>
      <c r="B15" s="14" t="s">
        <v>123</v>
      </c>
      <c r="C15" s="20" t="str">
        <f>[56]결승기록지!$C$11</f>
        <v>이연우</v>
      </c>
      <c r="D15" s="21" t="str">
        <f>[56]결승기록지!$E$11</f>
        <v>울산스포츠과학중</v>
      </c>
      <c r="E15" s="22" t="str">
        <f>[56]결승기록지!$F$11</f>
        <v>15.30</v>
      </c>
      <c r="F15" s="20" t="str">
        <f>[56]결승기록지!$C$12</f>
        <v>김솔기</v>
      </c>
      <c r="G15" s="21" t="str">
        <f>[56]결승기록지!$E$12</f>
        <v>인화여자중</v>
      </c>
      <c r="H15" s="22" t="str">
        <f>[56]결승기록지!$F$12</f>
        <v>15.73</v>
      </c>
      <c r="I15" s="20" t="str">
        <f>[56]결승기록지!$C$13</f>
        <v>정연지</v>
      </c>
      <c r="J15" s="21" t="str">
        <f>[56]결승기록지!$E$13</f>
        <v>구월여자중</v>
      </c>
      <c r="K15" s="22" t="str">
        <f>[56]결승기록지!$F$13</f>
        <v>18.48</v>
      </c>
      <c r="L15" s="20" t="str">
        <f>[56]결승기록지!$C$14</f>
        <v>권혜은</v>
      </c>
      <c r="M15" s="21" t="str">
        <f>[56]결승기록지!$E$14</f>
        <v>삼척여자중</v>
      </c>
      <c r="N15" s="22" t="str">
        <f>[56]결승기록지!$F$14</f>
        <v>19.52</v>
      </c>
      <c r="O15" s="20" t="str">
        <f>[56]결승기록지!$C$15</f>
        <v>김예진</v>
      </c>
      <c r="P15" s="21" t="str">
        <f>[56]결승기록지!$E$15</f>
        <v>경기와동중</v>
      </c>
      <c r="Q15" s="22" t="str">
        <f>[56]결승기록지!$F$15</f>
        <v>20.23</v>
      </c>
      <c r="R15" s="20"/>
      <c r="S15" s="21"/>
      <c r="T15" s="22"/>
      <c r="U15" s="20"/>
      <c r="V15" s="21"/>
      <c r="W15" s="22"/>
      <c r="X15" s="20"/>
      <c r="Y15" s="21"/>
      <c r="Z15" s="22"/>
    </row>
    <row r="16" spans="1:26" s="46" customFormat="1" ht="13.5" customHeight="1">
      <c r="A16" s="106"/>
      <c r="B16" s="13" t="s">
        <v>103</v>
      </c>
      <c r="C16" s="38"/>
      <c r="D16" s="39" t="str">
        <f>[56]결승기록지!$G$8</f>
        <v>0.9</v>
      </c>
      <c r="E16" s="41"/>
      <c r="F16" s="63"/>
      <c r="G16" s="28"/>
      <c r="H16" s="63"/>
      <c r="I16" s="63"/>
      <c r="J16" s="28"/>
      <c r="K16" s="63"/>
      <c r="L16" s="63"/>
      <c r="M16" s="28"/>
      <c r="N16" s="63"/>
      <c r="O16" s="63"/>
      <c r="P16" s="28"/>
      <c r="Q16" s="63"/>
      <c r="R16" s="63"/>
      <c r="S16" s="28"/>
      <c r="T16" s="63"/>
      <c r="U16" s="63"/>
      <c r="V16" s="28"/>
      <c r="W16" s="63"/>
      <c r="X16" s="63"/>
      <c r="Y16" s="28"/>
      <c r="Z16" s="126"/>
    </row>
    <row r="17" spans="1:26" s="46" customFormat="1" ht="13.5" customHeight="1">
      <c r="A17" s="51">
        <v>1</v>
      </c>
      <c r="B17" s="15" t="s">
        <v>110</v>
      </c>
      <c r="C17" s="35" t="str">
        <f>[57]결승기록지!$C$11</f>
        <v>김민지</v>
      </c>
      <c r="D17" s="36" t="str">
        <f>[57]결승기록지!$E$11</f>
        <v>경기체육중</v>
      </c>
      <c r="E17" s="37" t="str">
        <f>[57]결승기록지!$F$11</f>
        <v>30:22.18</v>
      </c>
      <c r="F17" s="35" t="str">
        <f>[57]결승기록지!$C$12</f>
        <v>박정빈</v>
      </c>
      <c r="G17" s="36" t="str">
        <f>[57]결승기록지!$E$12</f>
        <v>영광여자중</v>
      </c>
      <c r="H17" s="37" t="str">
        <f>[57]결승기록지!$F$12</f>
        <v>35:31.91</v>
      </c>
      <c r="I17" s="35" t="str">
        <f>[57]결승기록지!$C$13</f>
        <v>김도연</v>
      </c>
      <c r="J17" s="36" t="str">
        <f>[57]결승기록지!$E$13</f>
        <v>경기체육중</v>
      </c>
      <c r="K17" s="37" t="str">
        <f>[57]결승기록지!$F$13</f>
        <v>36:24.26</v>
      </c>
      <c r="L17" s="35"/>
      <c r="M17" s="36"/>
      <c r="N17" s="37"/>
      <c r="O17" s="35"/>
      <c r="P17" s="36"/>
      <c r="Q17" s="37"/>
      <c r="R17" s="35"/>
      <c r="S17" s="36"/>
      <c r="T17" s="37"/>
      <c r="U17" s="35"/>
      <c r="V17" s="36"/>
      <c r="W17" s="37"/>
      <c r="X17" s="35"/>
      <c r="Y17" s="36"/>
      <c r="Z17" s="37"/>
    </row>
    <row r="18" spans="1:26" s="46" customFormat="1" ht="13.5" customHeight="1">
      <c r="A18" s="106">
        <v>3</v>
      </c>
      <c r="B18" s="14" t="s">
        <v>111</v>
      </c>
      <c r="C18" s="35"/>
      <c r="D18" s="36" t="str">
        <f>[58]결승기록지!$E$11</f>
        <v>인화여자중</v>
      </c>
      <c r="E18" s="37" t="str">
        <f>[58]결승기록지!$F$11</f>
        <v>50.11</v>
      </c>
      <c r="F18" s="35"/>
      <c r="G18" s="36" t="str">
        <f>[58]결승기록지!$E$12</f>
        <v>울산스포츠과학중</v>
      </c>
      <c r="H18" s="37" t="str">
        <f>[58]결승기록지!$F$12</f>
        <v>50.12</v>
      </c>
      <c r="I18" s="35"/>
      <c r="J18" s="36" t="str">
        <f>[58]결승기록지!$E$13</f>
        <v>경기단원중</v>
      </c>
      <c r="K18" s="37" t="str">
        <f>[58]결승기록지!$F$13</f>
        <v>53.00</v>
      </c>
      <c r="L18" s="35"/>
      <c r="M18" s="36" t="str">
        <f>[58]결승기록지!$E$14</f>
        <v>순창여자중</v>
      </c>
      <c r="N18" s="37" t="str">
        <f>[58]결승기록지!$F$14</f>
        <v>54.48</v>
      </c>
      <c r="O18" s="35"/>
      <c r="P18" s="36" t="str">
        <f>[58]결승기록지!$E$15</f>
        <v>경기시흥중</v>
      </c>
      <c r="Q18" s="37" t="str">
        <f>[58]결승기록지!$F$15</f>
        <v>55.12</v>
      </c>
      <c r="R18" s="35"/>
      <c r="S18" s="36" t="str">
        <f>[58]결승기록지!$E$16</f>
        <v>경기신천중</v>
      </c>
      <c r="T18" s="37" t="str">
        <f>[58]결승기록지!$F$16</f>
        <v>55.42</v>
      </c>
      <c r="U18" s="35"/>
      <c r="V18" s="36"/>
      <c r="W18" s="37"/>
      <c r="X18" s="35"/>
      <c r="Y18" s="36"/>
      <c r="Z18" s="37"/>
    </row>
    <row r="19" spans="1:26" s="46" customFormat="1" ht="13.5" customHeight="1">
      <c r="A19" s="106"/>
      <c r="B19" s="13"/>
      <c r="C19" s="144" t="str">
        <f>[58]결승기록지!$C$11</f>
        <v>조민홍 김솔기 김지원 김태연</v>
      </c>
      <c r="D19" s="145"/>
      <c r="E19" s="146"/>
      <c r="F19" s="144" t="str">
        <f>[58]결승기록지!$C$12</f>
        <v>김소연 조수진 송지영 이연우</v>
      </c>
      <c r="G19" s="145"/>
      <c r="H19" s="146"/>
      <c r="I19" s="144" t="str">
        <f>[58]결승기록지!$C$13</f>
        <v>문정은 조미현 이다빈 손민지</v>
      </c>
      <c r="J19" s="145"/>
      <c r="K19" s="146"/>
      <c r="L19" s="144" t="str">
        <f>[58]결승기록지!$C$14</f>
        <v>김유미 최진하 조인아 최윤아</v>
      </c>
      <c r="M19" s="145"/>
      <c r="N19" s="146"/>
      <c r="O19" s="144" t="str">
        <f>[58]결승기록지!$C$15</f>
        <v xml:space="preserve">조연지 유소은 김규리 김도희 </v>
      </c>
      <c r="P19" s="145"/>
      <c r="Q19" s="146"/>
      <c r="R19" s="144" t="str">
        <f>[58]결승기록지!$C$16</f>
        <v>문효임 이주현 김예연 최은수</v>
      </c>
      <c r="S19" s="145"/>
      <c r="T19" s="146"/>
      <c r="U19" s="144"/>
      <c r="V19" s="145"/>
      <c r="W19" s="146"/>
      <c r="X19" s="147"/>
      <c r="Y19" s="148"/>
      <c r="Z19" s="149"/>
    </row>
    <row r="20" spans="1:26" s="46" customFormat="1" ht="13.5" customHeight="1">
      <c r="A20" s="150">
        <v>4</v>
      </c>
      <c r="B20" s="14" t="s">
        <v>112</v>
      </c>
      <c r="C20" s="35"/>
      <c r="D20" s="36" t="str">
        <f>[59]결승기록지!$E$11</f>
        <v>인화여자중</v>
      </c>
      <c r="E20" s="37" t="str">
        <f>[59]결승기록지!$F$11</f>
        <v>4:15.76</v>
      </c>
      <c r="F20" s="35"/>
      <c r="G20" s="36" t="str">
        <f>[59]결승기록지!$E$12</f>
        <v>경기신천중</v>
      </c>
      <c r="H20" s="37" t="str">
        <f>[59]결승기록지!$F$12</f>
        <v>4:26.39</v>
      </c>
      <c r="I20" s="35"/>
      <c r="J20" s="36" t="str">
        <f>[59]결승기록지!$E$13</f>
        <v>순창여자중</v>
      </c>
      <c r="K20" s="37" t="str">
        <f>[59]결승기록지!$F$13</f>
        <v>4:26.90</v>
      </c>
      <c r="L20" s="35"/>
      <c r="M20" s="36" t="str">
        <f>[59]결승기록지!$E$14</f>
        <v>경기체육중</v>
      </c>
      <c r="N20" s="37" t="str">
        <f>[59]결승기록지!$F$14</f>
        <v>4:29.21</v>
      </c>
      <c r="O20" s="35"/>
      <c r="P20" s="36" t="str">
        <f>[59]결승기록지!$E$15</f>
        <v>대원중</v>
      </c>
      <c r="Q20" s="37" t="str">
        <f>[59]결승기록지!$F$15</f>
        <v>4:39.10</v>
      </c>
      <c r="R20" s="35"/>
      <c r="S20" s="36"/>
      <c r="T20" s="37"/>
      <c r="U20" s="35"/>
      <c r="V20" s="36"/>
      <c r="W20" s="37"/>
      <c r="X20" s="35"/>
      <c r="Y20" s="36"/>
      <c r="Z20" s="37"/>
    </row>
    <row r="21" spans="1:26" s="155" customFormat="1" ht="13.5" customHeight="1">
      <c r="A21" s="150"/>
      <c r="B21" s="151"/>
      <c r="C21" s="152" t="str">
        <f>[59]결승기록지!$C$11</f>
        <v>김지원 김영미 김슬비 김태연</v>
      </c>
      <c r="D21" s="153"/>
      <c r="E21" s="154"/>
      <c r="F21" s="152" t="str">
        <f>[59]결승기록지!$C$12</f>
        <v>문효임 이주현 김예연 최은수</v>
      </c>
      <c r="G21" s="153"/>
      <c r="H21" s="154"/>
      <c r="I21" s="152" t="str">
        <f>[59]결승기록지!$C$13</f>
        <v>최윤아 김유미 조인아 최진하</v>
      </c>
      <c r="J21" s="153"/>
      <c r="K21" s="154"/>
      <c r="L21" s="152" t="str">
        <f>[59]결승기록지!$C$14</f>
        <v>황수연 김민경 이지호 이나은</v>
      </c>
      <c r="M21" s="153"/>
      <c r="N21" s="154"/>
      <c r="O21" s="152" t="str">
        <f>[59]결승기록지!$C$15</f>
        <v>이가은 추효린 조은성 김해진</v>
      </c>
      <c r="P21" s="153"/>
      <c r="Q21" s="154"/>
      <c r="R21" s="152"/>
      <c r="S21" s="153"/>
      <c r="T21" s="154"/>
      <c r="U21" s="152"/>
      <c r="V21" s="153"/>
      <c r="W21" s="154"/>
      <c r="X21" s="152"/>
      <c r="Y21" s="153"/>
      <c r="Z21" s="154"/>
    </row>
    <row r="22" spans="1:26" s="46" customFormat="1" ht="13.5" customHeight="1">
      <c r="A22" s="52">
        <v>2</v>
      </c>
      <c r="B22" s="15" t="s">
        <v>113</v>
      </c>
      <c r="C22" s="17" t="str">
        <f>[60]높이!$C$11</f>
        <v>이승민</v>
      </c>
      <c r="D22" s="18" t="str">
        <f>[60]높이!$E$11</f>
        <v>경기체육중</v>
      </c>
      <c r="E22" s="156" t="str">
        <f>[60]높이!$F$11</f>
        <v>1.65</v>
      </c>
      <c r="F22" s="17" t="str">
        <f>[60]높이!$C$12</f>
        <v>이효진</v>
      </c>
      <c r="G22" s="18" t="str">
        <f>[60]높이!$E$12</f>
        <v>인제중</v>
      </c>
      <c r="H22" s="156" t="str">
        <f>[60]높이!$F$12</f>
        <v>1.45</v>
      </c>
      <c r="I22" s="17" t="str">
        <f>[60]높이!$C$13</f>
        <v>문수빈</v>
      </c>
      <c r="J22" s="18" t="str">
        <f>[60]높이!$E$13</f>
        <v>구월여자중</v>
      </c>
      <c r="K22" s="156" t="str">
        <f>[60]높이!$F$13</f>
        <v>1.20</v>
      </c>
      <c r="L22" s="17"/>
      <c r="M22" s="18"/>
      <c r="N22" s="156"/>
      <c r="O22" s="17"/>
      <c r="P22" s="18"/>
      <c r="Q22" s="156"/>
      <c r="R22" s="17"/>
      <c r="S22" s="18"/>
      <c r="T22" s="156"/>
      <c r="U22" s="17"/>
      <c r="V22" s="18"/>
      <c r="W22" s="156"/>
      <c r="X22" s="17"/>
      <c r="Y22" s="18"/>
      <c r="Z22" s="156"/>
    </row>
    <row r="23" spans="1:26" s="46" customFormat="1" ht="13.5" customHeight="1">
      <c r="A23" s="52"/>
      <c r="B23" s="15" t="s">
        <v>114</v>
      </c>
      <c r="C23" s="60" t="s">
        <v>124</v>
      </c>
      <c r="D23" s="157" t="s">
        <v>124</v>
      </c>
      <c r="E23" s="61" t="s">
        <v>124</v>
      </c>
      <c r="F23" s="17"/>
      <c r="G23" s="18"/>
      <c r="H23" s="19"/>
      <c r="I23" s="20"/>
      <c r="J23" s="21"/>
      <c r="K23" s="22"/>
      <c r="L23" s="20"/>
      <c r="M23" s="21"/>
      <c r="N23" s="22"/>
      <c r="O23" s="20"/>
      <c r="P23" s="21"/>
      <c r="Q23" s="22"/>
      <c r="R23" s="20"/>
      <c r="S23" s="21"/>
      <c r="T23" s="22"/>
      <c r="U23" s="20"/>
      <c r="V23" s="21"/>
      <c r="W23" s="22"/>
      <c r="X23" s="20"/>
      <c r="Y23" s="21"/>
      <c r="Z23" s="22"/>
    </row>
    <row r="24" spans="1:26" s="46" customFormat="1" ht="13.5" customHeight="1">
      <c r="A24" s="106">
        <v>2</v>
      </c>
      <c r="B24" s="14" t="s">
        <v>115</v>
      </c>
      <c r="C24" s="20" t="str">
        <f>[60]멀리!$C$11</f>
        <v>최지윤</v>
      </c>
      <c r="D24" s="21" t="str">
        <f>[60]멀리!$E$11</f>
        <v>경북체육중</v>
      </c>
      <c r="E24" s="22" t="str">
        <f>[60]멀리!$F$11</f>
        <v>5.19</v>
      </c>
      <c r="F24" s="20" t="str">
        <f>[60]멀리!$C$12</f>
        <v>김지원</v>
      </c>
      <c r="G24" s="21" t="str">
        <f>[60]멀리!$E$12</f>
        <v>경기체육중</v>
      </c>
      <c r="H24" s="22" t="str">
        <f>[60]멀리!$F$12</f>
        <v>5.16</v>
      </c>
      <c r="I24" s="20" t="str">
        <f>[60]멀리!$C$13</f>
        <v>신지선</v>
      </c>
      <c r="J24" s="21" t="str">
        <f>[60]멀리!$E$13</f>
        <v>익산어양중</v>
      </c>
      <c r="K24" s="22" t="str">
        <f>[60]멀리!$F$13</f>
        <v>5.15</v>
      </c>
      <c r="L24" s="20" t="str">
        <f>[60]멀리!$C$14</f>
        <v>조미현</v>
      </c>
      <c r="M24" s="21" t="str">
        <f>[60]멀리!$E$14</f>
        <v>경기단원중</v>
      </c>
      <c r="N24" s="22" t="str">
        <f>[60]멀리!$F$14</f>
        <v>4.97</v>
      </c>
      <c r="O24" s="20" t="str">
        <f>[60]멀리!$C$15</f>
        <v>김아영</v>
      </c>
      <c r="P24" s="21" t="str">
        <f>[60]멀리!$E$15</f>
        <v>경기철산중</v>
      </c>
      <c r="Q24" s="22" t="str">
        <f>[60]멀리!$F$15</f>
        <v>4.88</v>
      </c>
      <c r="R24" s="20" t="str">
        <f>[60]멀리!$C$16</f>
        <v>조준희</v>
      </c>
      <c r="S24" s="21" t="str">
        <f>[60]멀리!$E$16</f>
        <v>충주여자중</v>
      </c>
      <c r="T24" s="22" t="str">
        <f>[60]멀리!$F$16</f>
        <v>4.82</v>
      </c>
      <c r="U24" s="20" t="str">
        <f>[60]멀리!$C$17</f>
        <v>안성경</v>
      </c>
      <c r="V24" s="21" t="str">
        <f>[60]멀리!$E$17</f>
        <v>충주여자중</v>
      </c>
      <c r="W24" s="22" t="str">
        <f>[60]멀리!$F$17</f>
        <v>4.76</v>
      </c>
      <c r="X24" s="20" t="str">
        <f>[60]멀리!$C$18</f>
        <v>신혜원</v>
      </c>
      <c r="Y24" s="21" t="str">
        <f>[60]멀리!$E$18</f>
        <v>백운중</v>
      </c>
      <c r="Z24" s="22" t="str">
        <f>[60]멀리!$F$18</f>
        <v>4.72</v>
      </c>
    </row>
    <row r="25" spans="1:26" s="46" customFormat="1" ht="13.5" customHeight="1">
      <c r="A25" s="106"/>
      <c r="B25" s="13" t="s">
        <v>103</v>
      </c>
      <c r="C25" s="42"/>
      <c r="D25" s="43" t="str">
        <f>[60]멀리!$G$11</f>
        <v>-0.4</v>
      </c>
      <c r="E25" s="44"/>
      <c r="F25" s="42"/>
      <c r="G25" s="43" t="str">
        <f>[60]멀리!$G$12</f>
        <v>0.4</v>
      </c>
      <c r="H25" s="44"/>
      <c r="I25" s="42"/>
      <c r="J25" s="43" t="str">
        <f>[60]멀리!$G$13</f>
        <v>0.6</v>
      </c>
      <c r="K25" s="44"/>
      <c r="L25" s="42"/>
      <c r="M25" s="43" t="str">
        <f>[60]멀리!$G$14</f>
        <v>-3.8</v>
      </c>
      <c r="N25" s="44"/>
      <c r="O25" s="42"/>
      <c r="P25" s="43" t="str">
        <f>[60]멀리!$G$15</f>
        <v>-0.1</v>
      </c>
      <c r="Q25" s="44"/>
      <c r="R25" s="42"/>
      <c r="S25" s="43" t="str">
        <f>[60]멀리!$G$16</f>
        <v>-1.7</v>
      </c>
      <c r="T25" s="44"/>
      <c r="U25" s="42"/>
      <c r="V25" s="43" t="str">
        <f>[60]멀리!$G$17</f>
        <v>-0.6</v>
      </c>
      <c r="W25" s="44"/>
      <c r="X25" s="42"/>
      <c r="Y25" s="43" t="str">
        <f>[60]멀리!$G$18</f>
        <v>-1.9</v>
      </c>
      <c r="Z25" s="44"/>
    </row>
    <row r="26" spans="1:26" s="46" customFormat="1" ht="13.5" customHeight="1">
      <c r="A26" s="106">
        <v>3</v>
      </c>
      <c r="B26" s="14" t="s">
        <v>116</v>
      </c>
      <c r="C26" s="20" t="str">
        <f>[60]세단!$C$11</f>
        <v>김진희</v>
      </c>
      <c r="D26" s="21" t="str">
        <f>[60]세단!$E$11</f>
        <v>울산스포츠과학중</v>
      </c>
      <c r="E26" s="22" t="str">
        <f>[60]세단!$F$11</f>
        <v>11.23</v>
      </c>
      <c r="F26" s="20" t="str">
        <f>[60]세단!$C$12</f>
        <v>신지선</v>
      </c>
      <c r="G26" s="21" t="str">
        <f>[60]세단!$E$12</f>
        <v>익산어양중</v>
      </c>
      <c r="H26" s="22" t="str">
        <f>[60]세단!$F$12</f>
        <v>10.86</v>
      </c>
      <c r="I26" s="20" t="str">
        <f>[60]세단!$C$13</f>
        <v>안성경</v>
      </c>
      <c r="J26" s="21" t="str">
        <f>[60]세단!$E$13</f>
        <v>충주여자중</v>
      </c>
      <c r="K26" s="22" t="str">
        <f>[60]세단!$F$13</f>
        <v>10.65</v>
      </c>
      <c r="L26" s="20" t="str">
        <f>[60]세단!$C$14</f>
        <v>송지영</v>
      </c>
      <c r="M26" s="21" t="str">
        <f>[60]세단!$E$14</f>
        <v>울산스포츠과학중</v>
      </c>
      <c r="N26" s="22" t="str">
        <f>[60]세단!$F$14</f>
        <v>10.57</v>
      </c>
      <c r="O26" s="20" t="str">
        <f>[60]세단!$C$15</f>
        <v>신혜원</v>
      </c>
      <c r="P26" s="21" t="str">
        <f>[60]세단!$E$15</f>
        <v>백운중</v>
      </c>
      <c r="Q26" s="22" t="str">
        <f>[60]세단!$F$15</f>
        <v>10.26</v>
      </c>
      <c r="R26" s="20" t="str">
        <f>[60]세단!$C$16</f>
        <v>최은수</v>
      </c>
      <c r="S26" s="21" t="str">
        <f>[60]세단!$E$16</f>
        <v>경기신천중</v>
      </c>
      <c r="T26" s="22" t="str">
        <f>[60]세단!$F$16</f>
        <v>10.16</v>
      </c>
      <c r="U26" s="20" t="str">
        <f>[60]세단!$C$17</f>
        <v>이영은</v>
      </c>
      <c r="V26" s="21" t="str">
        <f>[60]세단!$E$17</f>
        <v>경기금오중</v>
      </c>
      <c r="W26" s="22" t="str">
        <f>[60]세단!$F$17</f>
        <v>9.87</v>
      </c>
      <c r="X26" s="20" t="str">
        <f>[60]세단!$C$18</f>
        <v>김서연</v>
      </c>
      <c r="Y26" s="21" t="str">
        <f>[60]세단!$E$18</f>
        <v>인제중</v>
      </c>
      <c r="Z26" s="22" t="str">
        <f>[60]세단!$F$18</f>
        <v>9.61</v>
      </c>
    </row>
    <row r="27" spans="1:26" s="46" customFormat="1" ht="13.5" customHeight="1">
      <c r="A27" s="106"/>
      <c r="B27" s="13" t="s">
        <v>103</v>
      </c>
      <c r="C27" s="42"/>
      <c r="D27" s="43" t="str">
        <f>[60]세단!$G$11</f>
        <v>-1.9</v>
      </c>
      <c r="E27" s="57"/>
      <c r="F27" s="42"/>
      <c r="G27" s="43" t="str">
        <f>[60]세단!$G$12</f>
        <v>-1.4</v>
      </c>
      <c r="H27" s="57"/>
      <c r="I27" s="42"/>
      <c r="J27" s="43" t="str">
        <f>[60]세단!$G$13</f>
        <v>-0.9</v>
      </c>
      <c r="K27" s="57"/>
      <c r="L27" s="42"/>
      <c r="M27" s="43" t="str">
        <f>[60]세단!$G$14</f>
        <v>-0.3</v>
      </c>
      <c r="N27" s="57"/>
      <c r="O27" s="42"/>
      <c r="P27" s="43" t="str">
        <f>[60]세단!$G$15</f>
        <v>-0.8</v>
      </c>
      <c r="Q27" s="57"/>
      <c r="R27" s="42"/>
      <c r="S27" s="43" t="str">
        <f>[60]세단!$G$16</f>
        <v>-2.6</v>
      </c>
      <c r="T27" s="57"/>
      <c r="U27" s="42"/>
      <c r="V27" s="43" t="str">
        <f>[60]세단!$G$17</f>
        <v>-1.2</v>
      </c>
      <c r="W27" s="57"/>
      <c r="X27" s="42"/>
      <c r="Y27" s="43" t="str">
        <f>[60]세단!$G$18</f>
        <v>-0.3</v>
      </c>
      <c r="Z27" s="44"/>
    </row>
    <row r="28" spans="1:26" s="46" customFormat="1" ht="13.5" customHeight="1">
      <c r="A28" s="51">
        <v>2</v>
      </c>
      <c r="B28" s="15" t="s">
        <v>117</v>
      </c>
      <c r="C28" s="17" t="str">
        <f>[60]포환!$C$11</f>
        <v>주형원</v>
      </c>
      <c r="D28" s="18" t="str">
        <f>[60]포환!$E$11</f>
        <v>경기철산중</v>
      </c>
      <c r="E28" s="19" t="str">
        <f>[60]포환!$F$11</f>
        <v>11.70</v>
      </c>
      <c r="F28" s="17" t="str">
        <f>[60]포환!$C$12</f>
        <v>신유진</v>
      </c>
      <c r="G28" s="18" t="str">
        <f>[60]포환!$E$12</f>
        <v>경기체육중</v>
      </c>
      <c r="H28" s="19" t="str">
        <f>[60]포환!$F$12</f>
        <v>11.59</v>
      </c>
      <c r="I28" s="17" t="str">
        <f>[60]포환!$C$13</f>
        <v>은소진</v>
      </c>
      <c r="J28" s="18" t="str">
        <f>[60]포환!$E$13</f>
        <v>울산스포츠과학중</v>
      </c>
      <c r="K28" s="19" t="str">
        <f>[60]포환!$F$13</f>
        <v>10.30</v>
      </c>
      <c r="L28" s="17" t="str">
        <f>[60]포환!$C$14</f>
        <v>김예빈</v>
      </c>
      <c r="M28" s="18" t="str">
        <f>[60]포환!$E$14</f>
        <v>경기철산중</v>
      </c>
      <c r="N28" s="19" t="str">
        <f>[60]포환!$F$14</f>
        <v>10.28</v>
      </c>
      <c r="O28" s="17" t="str">
        <f>[60]포환!$C$15</f>
        <v>오영인</v>
      </c>
      <c r="P28" s="18" t="str">
        <f>[60]포환!$E$15</f>
        <v>성보중</v>
      </c>
      <c r="Q28" s="19" t="str">
        <f>[60]포환!$F$15</f>
        <v>9.91</v>
      </c>
      <c r="R28" s="17" t="str">
        <f>[60]포환!$C$16</f>
        <v>김수진</v>
      </c>
      <c r="S28" s="18" t="str">
        <f>[60]포환!$E$16</f>
        <v>고한중</v>
      </c>
      <c r="T28" s="19" t="str">
        <f>[60]포환!$F$16</f>
        <v>9.70</v>
      </c>
      <c r="U28" s="17" t="str">
        <f>[60]포환!$C$17</f>
        <v>임현아</v>
      </c>
      <c r="V28" s="18" t="str">
        <f>[60]포환!$E$17</f>
        <v>경기체육중</v>
      </c>
      <c r="W28" s="19" t="str">
        <f>[60]포환!$F$17</f>
        <v>9.19</v>
      </c>
      <c r="X28" s="17" t="str">
        <f>[60]포환!$C$18</f>
        <v>김규리</v>
      </c>
      <c r="Y28" s="18" t="str">
        <f>[60]포환!$E$18</f>
        <v>경기시흥중</v>
      </c>
      <c r="Z28" s="19" t="str">
        <f>[60]포환!$F$18</f>
        <v>8.27</v>
      </c>
    </row>
    <row r="29" spans="1:26" s="46" customFormat="1" ht="13.5" customHeight="1">
      <c r="A29" s="51">
        <v>1</v>
      </c>
      <c r="B29" s="15" t="s">
        <v>118</v>
      </c>
      <c r="C29" s="116" t="str">
        <f>[60]원반!$C$11</f>
        <v>신유진</v>
      </c>
      <c r="D29" s="45" t="str">
        <f>[60]원반!$E$11</f>
        <v>경기체육중</v>
      </c>
      <c r="E29" s="18" t="str">
        <f>[60]원반!$F$11</f>
        <v>40.70</v>
      </c>
      <c r="F29" s="116" t="str">
        <f>[60]원반!$C$12</f>
        <v>김예빈</v>
      </c>
      <c r="G29" s="45" t="str">
        <f>[60]원반!$E$12</f>
        <v>경기철산중</v>
      </c>
      <c r="H29" s="18" t="str">
        <f>[60]원반!$F$12</f>
        <v>34.52</v>
      </c>
      <c r="I29" s="116" t="str">
        <f>[60]원반!$C$13</f>
        <v>최수인</v>
      </c>
      <c r="J29" s="45" t="str">
        <f>[60]원반!$E$13</f>
        <v>경북체육중</v>
      </c>
      <c r="K29" s="18" t="str">
        <f>[60]원반!$F$13</f>
        <v>29.22</v>
      </c>
      <c r="L29" s="116" t="str">
        <f>[60]원반!$C$14</f>
        <v>성아영</v>
      </c>
      <c r="M29" s="45" t="str">
        <f>[60]원반!$E$14</f>
        <v>석정여자중</v>
      </c>
      <c r="N29" s="18" t="str">
        <f>[60]원반!$F$14</f>
        <v>27.04</v>
      </c>
      <c r="O29" s="116" t="str">
        <f>[60]원반!$C$15</f>
        <v>김성은</v>
      </c>
      <c r="P29" s="45" t="str">
        <f>[60]원반!$E$15</f>
        <v>백운중</v>
      </c>
      <c r="Q29" s="18" t="str">
        <f>[60]원반!$F$15</f>
        <v>25.96</v>
      </c>
      <c r="R29" s="116" t="str">
        <f>[60]원반!$C$16</f>
        <v>이나현</v>
      </c>
      <c r="S29" s="45" t="str">
        <f>[60]원반!$E$16</f>
        <v>인화여자중</v>
      </c>
      <c r="T29" s="18" t="str">
        <f>[60]원반!$F$16</f>
        <v>20.14</v>
      </c>
      <c r="U29" s="116"/>
      <c r="V29" s="45"/>
      <c r="W29" s="18"/>
      <c r="X29" s="116"/>
      <c r="Y29" s="45"/>
      <c r="Z29" s="129"/>
    </row>
    <row r="30" spans="1:26" s="46" customFormat="1" ht="13.5" customHeight="1">
      <c r="A30" s="51">
        <v>4</v>
      </c>
      <c r="B30" s="15" t="s">
        <v>119</v>
      </c>
      <c r="C30" s="29" t="str">
        <f>[60]투창!$C$11</f>
        <v>이소민</v>
      </c>
      <c r="D30" s="30" t="str">
        <f>[60]투창!$E$11</f>
        <v>석정여자중</v>
      </c>
      <c r="E30" s="31" t="str">
        <f>[60]투창!$F$11</f>
        <v>33.60</v>
      </c>
      <c r="F30" s="29" t="str">
        <f>[60]투창!$C$12</f>
        <v>손민지</v>
      </c>
      <c r="G30" s="30" t="str">
        <f>[60]투창!$E$12</f>
        <v>경기단원중</v>
      </c>
      <c r="H30" s="31" t="str">
        <f>[60]투창!$F$12</f>
        <v>32.14</v>
      </c>
      <c r="I30" s="29" t="str">
        <f>[60]투창!$C$13</f>
        <v>이수민</v>
      </c>
      <c r="J30" s="30" t="str">
        <f>[60]투창!$E$13</f>
        <v>울산스포츠과학중</v>
      </c>
      <c r="K30" s="31" t="str">
        <f>[60]투창!$F$13</f>
        <v>32.10</v>
      </c>
      <c r="L30" s="29" t="str">
        <f>[60]투창!$C$14</f>
        <v>윤예림</v>
      </c>
      <c r="M30" s="30" t="str">
        <f>[60]투창!$E$14</f>
        <v>경기체육중</v>
      </c>
      <c r="N30" s="31" t="str">
        <f>[60]투창!$F$14</f>
        <v>29.86</v>
      </c>
      <c r="O30" s="29" t="str">
        <f>[60]투창!$C$15</f>
        <v>변수미</v>
      </c>
      <c r="P30" s="30" t="str">
        <f>[60]투창!$E$15</f>
        <v>경기체육중</v>
      </c>
      <c r="Q30" s="31" t="str">
        <f>[60]투창!$F$15</f>
        <v>28.32</v>
      </c>
      <c r="R30" s="29" t="str">
        <f>[60]투창!$C$16</f>
        <v>김채연</v>
      </c>
      <c r="S30" s="30" t="str">
        <f>[60]투창!$E$16</f>
        <v>전남체육중</v>
      </c>
      <c r="T30" s="31" t="str">
        <f>[60]투창!$F$16</f>
        <v>26.69</v>
      </c>
      <c r="U30" s="29" t="str">
        <f>[60]투창!$C$17</f>
        <v>박상은</v>
      </c>
      <c r="V30" s="30" t="str">
        <f>[60]투창!$E$17</f>
        <v>전남체육중</v>
      </c>
      <c r="W30" s="31" t="str">
        <f>[60]투창!$F$17</f>
        <v>26.55</v>
      </c>
      <c r="X30" s="29" t="str">
        <f>[60]투창!$C$18</f>
        <v>한은정</v>
      </c>
      <c r="Y30" s="30" t="str">
        <f>[60]투창!$E$18</f>
        <v>삼척여자중</v>
      </c>
      <c r="Z30" s="31" t="str">
        <f>[60]투창!$F$18</f>
        <v>23.70</v>
      </c>
    </row>
    <row r="31" spans="1:26" s="46" customFormat="1" ht="13.5" customHeight="1">
      <c r="A31" s="51">
        <v>4</v>
      </c>
      <c r="B31" s="15" t="s">
        <v>120</v>
      </c>
      <c r="C31" s="29" t="str">
        <f>'[60]5종경기'!$C$11</f>
        <v>조성은</v>
      </c>
      <c r="D31" s="30" t="str">
        <f>'[60]5종경기'!$E$11</f>
        <v>울산스포츠과학중</v>
      </c>
      <c r="E31" s="31" t="str">
        <f>'[60]5종경기'!$F$11</f>
        <v>4.076점</v>
      </c>
      <c r="F31" s="29" t="str">
        <f>'[60]5종경기'!$C$12</f>
        <v>김솔기</v>
      </c>
      <c r="G31" s="30" t="str">
        <f>'[60]5종경기'!$E$12</f>
        <v>인화여자중</v>
      </c>
      <c r="H31" s="31" t="str">
        <f>'[60]5종경기'!$F$12</f>
        <v>3.754점</v>
      </c>
      <c r="I31" s="29" t="str">
        <f>'[60]5종경기'!$C$13</f>
        <v>김민지</v>
      </c>
      <c r="J31" s="30" t="str">
        <f>'[60]5종경기'!$E$13</f>
        <v>경기송운중</v>
      </c>
      <c r="K31" s="31" t="str">
        <f>'[60]5종경기'!$F$13</f>
        <v>3.283점</v>
      </c>
      <c r="L31" s="29" t="str">
        <f>'[60]5종경기'!$C$14</f>
        <v>문다은</v>
      </c>
      <c r="M31" s="30" t="str">
        <f>'[60]5종경기'!$E$14</f>
        <v>은풍중</v>
      </c>
      <c r="N31" s="31" t="str">
        <f>'[60]5종경기'!$F$14</f>
        <v>2.975점</v>
      </c>
      <c r="O31" s="29" t="str">
        <f>'[60]5종경기'!$C$15</f>
        <v>최우향</v>
      </c>
      <c r="P31" s="30" t="str">
        <f>'[60]5종경기'!$E$15</f>
        <v>석정여자중</v>
      </c>
      <c r="Q31" s="31" t="str">
        <f>'[60]5종경기'!$F$15</f>
        <v>2.841점</v>
      </c>
      <c r="R31" s="29" t="str">
        <f>'[60]5종경기'!$C$16</f>
        <v>김서연</v>
      </c>
      <c r="S31" s="30" t="str">
        <f>'[60]5종경기'!$E$16</f>
        <v>인제중</v>
      </c>
      <c r="T31" s="31" t="str">
        <f>'[60]5종경기'!$F$16</f>
        <v>2.487점</v>
      </c>
      <c r="U31" s="29" t="str">
        <f>'[60]5종경기'!$C$17</f>
        <v>서예진</v>
      </c>
      <c r="V31" s="30" t="str">
        <f>'[60]5종경기'!$E$17</f>
        <v>석정여자중</v>
      </c>
      <c r="W31" s="31" t="str">
        <f>'[60]5종경기'!$F$17</f>
        <v>2.311점</v>
      </c>
      <c r="X31" s="29" t="str">
        <f>'[60]5종경기'!$C$18</f>
        <v>이효진</v>
      </c>
      <c r="Y31" s="30" t="str">
        <f>'[60]5종경기'!$E$18</f>
        <v>인제중</v>
      </c>
      <c r="Z31" s="31" t="str">
        <f>'[60]5종경기'!$F$18</f>
        <v>2.190점</v>
      </c>
    </row>
    <row r="32" spans="1:26" s="46" customFormat="1" ht="13.5" customHeight="1">
      <c r="A32" s="5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s="9" customFormat="1" ht="14.25" customHeight="1">
      <c r="A33" s="54"/>
      <c r="B33" s="11" t="s">
        <v>121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54"/>
    </row>
    <row r="35" spans="1:26">
      <c r="A35" s="54"/>
    </row>
  </sheetData>
  <mergeCells count="17">
    <mergeCell ref="R19:T19"/>
    <mergeCell ref="U19:W19"/>
    <mergeCell ref="A20:A21"/>
    <mergeCell ref="A24:A25"/>
    <mergeCell ref="A26:A27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Z37"/>
  <sheetViews>
    <sheetView view="pageBreakPreview" zoomScale="120" zoomScaleSheetLayoutView="12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2" spans="1:26" s="9" customFormat="1" ht="45" customHeight="1" thickBot="1">
      <c r="A2" s="52"/>
      <c r="B2" s="10"/>
      <c r="C2" s="10"/>
      <c r="D2" s="10"/>
      <c r="E2" s="102" t="s">
        <v>88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50" t="s">
        <v>89</v>
      </c>
      <c r="V2" s="50"/>
      <c r="W2" s="50"/>
      <c r="X2" s="50"/>
      <c r="Y2" s="50"/>
      <c r="Z2" s="50"/>
    </row>
    <row r="3" spans="1:26" s="9" customFormat="1" ht="14.25" thickTop="1">
      <c r="A3" s="52"/>
      <c r="B3" s="113"/>
      <c r="C3" s="113"/>
      <c r="D3" s="10"/>
      <c r="E3" s="10"/>
      <c r="F3" s="105" t="s">
        <v>91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2"/>
      <c r="B4" s="101"/>
      <c r="C4" s="101"/>
      <c r="D4" s="10"/>
      <c r="E4" s="10"/>
      <c r="F4" s="101"/>
      <c r="G4" s="101"/>
      <c r="H4" s="101"/>
      <c r="I4" s="34"/>
      <c r="J4" s="34"/>
      <c r="K4" s="34"/>
      <c r="L4" s="101"/>
      <c r="M4" s="101"/>
      <c r="N4" s="101"/>
      <c r="O4" s="101"/>
      <c r="P4" s="101"/>
      <c r="Q4" s="101"/>
      <c r="R4" s="101"/>
      <c r="S4" s="101"/>
      <c r="T4" s="10"/>
      <c r="U4" s="10"/>
      <c r="V4" s="10"/>
      <c r="W4" s="10"/>
      <c r="X4" s="10"/>
      <c r="Y4" s="10"/>
      <c r="Z4" s="10"/>
    </row>
    <row r="5" spans="1:26" ht="18" customHeight="1">
      <c r="B5" s="114" t="s">
        <v>125</v>
      </c>
      <c r="C5" s="114"/>
      <c r="D5" s="114"/>
      <c r="E5" s="1"/>
      <c r="F5" s="1"/>
      <c r="G5" s="158"/>
      <c r="H5" s="158"/>
      <c r="I5" s="34"/>
      <c r="J5" s="34"/>
      <c r="K5" s="34"/>
      <c r="L5" s="158"/>
      <c r="M5" s="41"/>
      <c r="N5" s="41"/>
      <c r="O5" s="4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92</v>
      </c>
      <c r="C6" s="2"/>
      <c r="D6" s="3" t="s">
        <v>93</v>
      </c>
      <c r="E6" s="4"/>
      <c r="F6" s="2"/>
      <c r="G6" s="3" t="s">
        <v>3</v>
      </c>
      <c r="H6" s="159"/>
      <c r="I6" s="159"/>
      <c r="J6" s="159" t="s">
        <v>94</v>
      </c>
      <c r="K6" s="159"/>
      <c r="L6" s="3"/>
      <c r="M6" s="3" t="s">
        <v>95</v>
      </c>
      <c r="N6" s="4"/>
      <c r="O6" s="2"/>
      <c r="P6" s="3" t="s">
        <v>96</v>
      </c>
      <c r="Q6" s="4"/>
      <c r="R6" s="2"/>
      <c r="S6" s="3" t="s">
        <v>7</v>
      </c>
      <c r="T6" s="4"/>
      <c r="U6" s="2"/>
      <c r="V6" s="3" t="s">
        <v>97</v>
      </c>
      <c r="W6" s="4"/>
      <c r="X6" s="2"/>
      <c r="Y6" s="3" t="s">
        <v>98</v>
      </c>
      <c r="Z6" s="4"/>
    </row>
    <row r="7" spans="1:26" ht="14.25" thickBot="1">
      <c r="B7" s="6" t="s">
        <v>99</v>
      </c>
      <c r="C7" s="5" t="s">
        <v>100</v>
      </c>
      <c r="D7" s="5" t="s">
        <v>11</v>
      </c>
      <c r="E7" s="5" t="s">
        <v>101</v>
      </c>
      <c r="F7" s="5" t="s">
        <v>100</v>
      </c>
      <c r="G7" s="160" t="s">
        <v>11</v>
      </c>
      <c r="H7" s="5" t="s">
        <v>101</v>
      </c>
      <c r="I7" s="5" t="s">
        <v>100</v>
      </c>
      <c r="J7" s="5" t="s">
        <v>11</v>
      </c>
      <c r="K7" s="5" t="s">
        <v>101</v>
      </c>
      <c r="L7" s="161" t="s">
        <v>100</v>
      </c>
      <c r="M7" s="5" t="s">
        <v>11</v>
      </c>
      <c r="N7" s="5" t="s">
        <v>101</v>
      </c>
      <c r="O7" s="5" t="s">
        <v>100</v>
      </c>
      <c r="P7" s="5" t="s">
        <v>11</v>
      </c>
      <c r="Q7" s="5" t="s">
        <v>101</v>
      </c>
      <c r="R7" s="5" t="s">
        <v>100</v>
      </c>
      <c r="S7" s="5" t="s">
        <v>11</v>
      </c>
      <c r="T7" s="5" t="s">
        <v>101</v>
      </c>
      <c r="U7" s="5" t="s">
        <v>100</v>
      </c>
      <c r="V7" s="5" t="s">
        <v>11</v>
      </c>
      <c r="W7" s="5" t="s">
        <v>101</v>
      </c>
      <c r="X7" s="5" t="s">
        <v>100</v>
      </c>
      <c r="Y7" s="5" t="s">
        <v>11</v>
      </c>
      <c r="Z7" s="5" t="s">
        <v>101</v>
      </c>
    </row>
    <row r="8" spans="1:26" s="47" customFormat="1" ht="13.5" customHeight="1" thickTop="1">
      <c r="A8" s="106">
        <v>4</v>
      </c>
      <c r="B8" s="24" t="s">
        <v>102</v>
      </c>
      <c r="C8" s="32" t="str">
        <f>[61]결승기록지!$C$11</f>
        <v>김태형</v>
      </c>
      <c r="D8" s="33" t="str">
        <f>[61]결승기록지!$E$11</f>
        <v>경기석우중학교</v>
      </c>
      <c r="E8" s="162" t="str">
        <f>[61]결승기록지!$F$11</f>
        <v>11.68</v>
      </c>
      <c r="F8" s="32" t="str">
        <f>[61]결승기록지!$C$12</f>
        <v>노호진</v>
      </c>
      <c r="G8" s="33" t="str">
        <f>[61]결승기록지!$E$12</f>
        <v>월배중</v>
      </c>
      <c r="H8" s="162" t="str">
        <f>[61]결승기록지!$F$12</f>
        <v>12.05</v>
      </c>
      <c r="I8" s="32" t="str">
        <f>[61]결승기록지!$C$13</f>
        <v>이진영</v>
      </c>
      <c r="J8" s="33" t="str">
        <f>[61]결승기록지!$E$13</f>
        <v>경기부천부곡중</v>
      </c>
      <c r="K8" s="162" t="str">
        <f>[61]결승기록지!$F$13</f>
        <v>12.11</v>
      </c>
      <c r="L8" s="32" t="str">
        <f>[61]결승기록지!$C$14</f>
        <v>김호성</v>
      </c>
      <c r="M8" s="33" t="str">
        <f>[61]결승기록지!$E$14</f>
        <v>화천중</v>
      </c>
      <c r="N8" s="162" t="str">
        <f>[61]결승기록지!$F$14</f>
        <v>12.12</v>
      </c>
      <c r="O8" s="32" t="str">
        <f>[61]결승기록지!$C$15</f>
        <v>하승원</v>
      </c>
      <c r="P8" s="33" t="str">
        <f>[61]결승기록지!$E$15</f>
        <v>경기송운중</v>
      </c>
      <c r="Q8" s="162" t="str">
        <f>[61]결승기록지!$F$15</f>
        <v>12.16</v>
      </c>
      <c r="R8" s="32" t="str">
        <f>[61]결승기록지!$C$16</f>
        <v>정선민</v>
      </c>
      <c r="S8" s="33" t="str">
        <f>[61]결승기록지!$E$16</f>
        <v>영광중</v>
      </c>
      <c r="T8" s="162" t="str">
        <f>[61]결승기록지!$F$16</f>
        <v>12.29</v>
      </c>
      <c r="U8" s="32" t="str">
        <f>[61]결승기록지!$C$17</f>
        <v>박성빈</v>
      </c>
      <c r="V8" s="33" t="str">
        <f>[61]결승기록지!$E$17</f>
        <v>경기시곡중</v>
      </c>
      <c r="W8" s="162" t="str">
        <f>[61]결승기록지!$F$17</f>
        <v>12.33</v>
      </c>
      <c r="X8" s="32" t="str">
        <f>[61]결승기록지!$C$18</f>
        <v>길규민</v>
      </c>
      <c r="Y8" s="33" t="str">
        <f>[61]결승기록지!$E$18</f>
        <v>경기대경중학교</v>
      </c>
      <c r="Z8" s="162" t="str">
        <f>[61]결승기록지!$F$18</f>
        <v>12.47</v>
      </c>
    </row>
    <row r="9" spans="1:26" s="47" customFormat="1" ht="13.5" customHeight="1">
      <c r="A9" s="106"/>
      <c r="B9" s="23" t="s">
        <v>103</v>
      </c>
      <c r="C9" s="62"/>
      <c r="D9" s="163" t="str">
        <f>[61]결승기록지!$G$8</f>
        <v>0.2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126"/>
    </row>
    <row r="10" spans="1:26" s="47" customFormat="1" ht="13.5" customHeight="1">
      <c r="A10" s="51">
        <v>3</v>
      </c>
      <c r="B10" s="15" t="s">
        <v>105</v>
      </c>
      <c r="C10" s="29" t="str">
        <f>[62]결승기록지!$C$11</f>
        <v>서민준</v>
      </c>
      <c r="D10" s="30" t="str">
        <f>[62]결승기록지!$E$11</f>
        <v>울산스포츠과학중</v>
      </c>
      <c r="E10" s="31" t="str">
        <f>[62]결승기록지!$F$11</f>
        <v>53.29</v>
      </c>
      <c r="F10" s="29" t="str">
        <f>[62]결승기록지!$C$12</f>
        <v>황승하</v>
      </c>
      <c r="G10" s="30" t="str">
        <f>[62]결승기록지!$E$12</f>
        <v>영광중</v>
      </c>
      <c r="H10" s="31" t="str">
        <f>[62]결승기록지!$F$12</f>
        <v>53.89</v>
      </c>
      <c r="I10" s="29" t="str">
        <f>[62]결승기록지!$C$13</f>
        <v>김동길</v>
      </c>
      <c r="J10" s="30" t="str">
        <f>[62]결승기록지!$E$13</f>
        <v>울산스포츠과학중</v>
      </c>
      <c r="K10" s="31" t="str">
        <f>[62]결승기록지!$F$13</f>
        <v>56.52</v>
      </c>
      <c r="L10" s="29" t="str">
        <f>[62]결승기록지!$C$14</f>
        <v>김노아</v>
      </c>
      <c r="M10" s="30" t="str">
        <f>[62]결승기록지!$E$14</f>
        <v>경기석우중</v>
      </c>
      <c r="N10" s="31" t="str">
        <f>[62]결승기록지!$F$14</f>
        <v>56.58</v>
      </c>
      <c r="O10" s="29" t="str">
        <f>[62]결승기록지!$C$15</f>
        <v>변성현</v>
      </c>
      <c r="P10" s="30" t="str">
        <f>[62]결승기록지!$E$15</f>
        <v>부산체육중</v>
      </c>
      <c r="Q10" s="31" t="str">
        <f>[62]결승기록지!$F$15</f>
        <v>59.00</v>
      </c>
      <c r="R10" s="29" t="str">
        <f>[62]결승기록지!$C$16</f>
        <v>김량희</v>
      </c>
      <c r="S10" s="30" t="str">
        <f>[62]결승기록지!$E$16</f>
        <v>전라중</v>
      </c>
      <c r="T10" s="31" t="str">
        <f>[62]결승기록지!$F$16</f>
        <v>1:00.32</v>
      </c>
      <c r="U10" s="29" t="str">
        <f>[62]결승기록지!$C$17</f>
        <v>정경인</v>
      </c>
      <c r="V10" s="30" t="str">
        <f>[62]결승기록지!$E$17</f>
        <v>월배중</v>
      </c>
      <c r="W10" s="31" t="str">
        <f>[62]결승기록지!$F$17</f>
        <v>1:02.47</v>
      </c>
      <c r="X10" s="29" t="str">
        <f>[62]결승기록지!$C$18</f>
        <v>임주한</v>
      </c>
      <c r="Y10" s="30" t="str">
        <f>[62]결승기록지!$E$18</f>
        <v>성남동중</v>
      </c>
      <c r="Z10" s="31" t="str">
        <f>[62]결승기록지!$F$18</f>
        <v>1:05.32</v>
      </c>
    </row>
    <row r="11" spans="1:26" s="47" customFormat="1" ht="13.5" customHeight="1">
      <c r="A11" s="51">
        <v>2</v>
      </c>
      <c r="B11" s="24" t="s">
        <v>106</v>
      </c>
      <c r="C11" s="32" t="str">
        <f>[63]결승기록지!$C$11</f>
        <v>김민석</v>
      </c>
      <c r="D11" s="33" t="str">
        <f>[63]결승기록지!$E$11</f>
        <v>경기체육중</v>
      </c>
      <c r="E11" s="31" t="str">
        <f>[63]결승기록지!$F$11</f>
        <v>2:13.49</v>
      </c>
      <c r="F11" s="32" t="str">
        <f>[63]결승기록지!$C$12</f>
        <v>박태준</v>
      </c>
      <c r="G11" s="33" t="str">
        <f>[63]결승기록지!$E$12</f>
        <v>경기신천중</v>
      </c>
      <c r="H11" s="31" t="str">
        <f>[63]결승기록지!$F$12</f>
        <v>2:14.32</v>
      </c>
      <c r="I11" s="32" t="str">
        <f>[63]결승기록지!$C$13</f>
        <v>김진만</v>
      </c>
      <c r="J11" s="33" t="str">
        <f>[63]결승기록지!$E$13</f>
        <v>광명북중</v>
      </c>
      <c r="K11" s="31" t="str">
        <f>[63]결승기록지!$F$13</f>
        <v>2:15.25</v>
      </c>
      <c r="L11" s="32" t="str">
        <f>[63]결승기록지!$C$14</f>
        <v>송영준</v>
      </c>
      <c r="M11" s="33" t="str">
        <f>[63]결승기록지!$E$14</f>
        <v>경기용인중</v>
      </c>
      <c r="N11" s="31" t="str">
        <f>[63]결승기록지!$F$14</f>
        <v>2:19.59</v>
      </c>
      <c r="O11" s="32" t="str">
        <f>[63]결승기록지!$C$15</f>
        <v>한진서</v>
      </c>
      <c r="P11" s="33" t="str">
        <f>[63]결승기록지!$E$15</f>
        <v>경기회룡중</v>
      </c>
      <c r="Q11" s="31" t="str">
        <f>[63]결승기록지!$F$15</f>
        <v>2:21.14</v>
      </c>
      <c r="R11" s="32" t="str">
        <f>[63]결승기록지!$C$16</f>
        <v>나경빈</v>
      </c>
      <c r="S11" s="33" t="str">
        <f>[63]결승기록지!$E$16</f>
        <v>속초중</v>
      </c>
      <c r="T11" s="31" t="str">
        <f>[63]결승기록지!$F$16</f>
        <v>2:25.32</v>
      </c>
      <c r="U11" s="32" t="str">
        <f>[63]결승기록지!$C$17</f>
        <v>김기현</v>
      </c>
      <c r="V11" s="33" t="str">
        <f>[63]결승기록지!$E$17</f>
        <v>경기봉담중</v>
      </c>
      <c r="W11" s="31" t="str">
        <f>[63]결승기록지!$F$17</f>
        <v>2:25.63</v>
      </c>
      <c r="X11" s="32" t="str">
        <f>[63]결승기록지!$C$18</f>
        <v>양의영</v>
      </c>
      <c r="Y11" s="33" t="str">
        <f>[63]결승기록지!$E$18</f>
        <v>고한중</v>
      </c>
      <c r="Z11" s="31" t="str">
        <f>[63]결승기록지!$F$18</f>
        <v>2:30.69</v>
      </c>
    </row>
    <row r="12" spans="1:26" s="47" customFormat="1" ht="13.5" customHeight="1">
      <c r="A12" s="106">
        <v>1</v>
      </c>
      <c r="B12" s="164" t="s">
        <v>115</v>
      </c>
      <c r="C12" s="165" t="str">
        <f>[64]멀리!$C$11</f>
        <v>채원준</v>
      </c>
      <c r="D12" s="166" t="str">
        <f>[64]멀리!$E$11</f>
        <v>경기문산수억중</v>
      </c>
      <c r="E12" s="167" t="str">
        <f>[64]멀리!$F$11</f>
        <v>5.95</v>
      </c>
      <c r="F12" s="165" t="str">
        <f>[64]멀리!$C$12</f>
        <v>박지섭</v>
      </c>
      <c r="G12" s="166" t="str">
        <f>[64]멀리!$E$12</f>
        <v>온양용화중</v>
      </c>
      <c r="H12" s="167" t="str">
        <f>[64]멀리!$F$12</f>
        <v>5.67</v>
      </c>
      <c r="I12" s="165" t="str">
        <f>[64]멀리!$C$13</f>
        <v>김지환</v>
      </c>
      <c r="J12" s="166" t="str">
        <f>[64]멀리!$E$13</f>
        <v>경기별망중</v>
      </c>
      <c r="K12" s="167" t="str">
        <f>[64]멀리!$F$13</f>
        <v>5.51</v>
      </c>
      <c r="L12" s="165" t="str">
        <f>[64]멀리!$C$14</f>
        <v>송의천</v>
      </c>
      <c r="M12" s="166" t="str">
        <f>[64]멀리!$E$14</f>
        <v>경기석우중</v>
      </c>
      <c r="N12" s="167" t="str">
        <f>[64]멀리!$F$14</f>
        <v>5.30</v>
      </c>
      <c r="O12" s="165" t="str">
        <f>[64]멀리!$C$15</f>
        <v>김채민</v>
      </c>
      <c r="P12" s="166" t="str">
        <f>[64]멀리!$E$15</f>
        <v>경기체육중</v>
      </c>
      <c r="Q12" s="167" t="str">
        <f>[64]멀리!$F$15</f>
        <v>5.28</v>
      </c>
      <c r="R12" s="165" t="str">
        <f>[64]멀리!$C$16</f>
        <v>윤대한</v>
      </c>
      <c r="S12" s="166" t="str">
        <f>[64]멀리!$E$16</f>
        <v>경기별망중</v>
      </c>
      <c r="T12" s="167" t="str">
        <f>[64]멀리!$F$16</f>
        <v>5.23</v>
      </c>
      <c r="U12" s="165" t="str">
        <f>[64]멀리!$C$17</f>
        <v>정성빈</v>
      </c>
      <c r="V12" s="166" t="str">
        <f>[64]멀리!$E$17</f>
        <v>울산스포츠과학중</v>
      </c>
      <c r="W12" s="167" t="str">
        <f>[64]멀리!$F$17</f>
        <v>5.21</v>
      </c>
      <c r="X12" s="165" t="str">
        <f>[64]멀리!$C$18</f>
        <v>정재인</v>
      </c>
      <c r="Y12" s="166" t="str">
        <f>[64]멀리!$E$18</f>
        <v>전라중</v>
      </c>
      <c r="Z12" s="167" t="str">
        <f>[64]멀리!$F$18</f>
        <v>5.17</v>
      </c>
    </row>
    <row r="13" spans="1:26" s="47" customFormat="1" ht="13.5" customHeight="1">
      <c r="A13" s="106"/>
      <c r="B13" s="23" t="s">
        <v>103</v>
      </c>
      <c r="C13" s="62"/>
      <c r="D13" s="63" t="str">
        <f>[64]멀리!$G$11</f>
        <v>0.2</v>
      </c>
      <c r="E13" s="126"/>
      <c r="F13" s="62"/>
      <c r="G13" s="63" t="str">
        <f>[64]멀리!$G$12</f>
        <v>0.1</v>
      </c>
      <c r="H13" s="126"/>
      <c r="I13" s="62"/>
      <c r="J13" s="63" t="str">
        <f>[64]멀리!$G$13</f>
        <v>0.8</v>
      </c>
      <c r="K13" s="126"/>
      <c r="L13" s="62"/>
      <c r="M13" s="63" t="str">
        <f>[64]멀리!$G$14</f>
        <v>0.1</v>
      </c>
      <c r="N13" s="126"/>
      <c r="O13" s="62"/>
      <c r="P13" s="63" t="str">
        <f>[64]멀리!$G$15</f>
        <v>-0.1</v>
      </c>
      <c r="Q13" s="126"/>
      <c r="R13" s="62"/>
      <c r="S13" s="63" t="str">
        <f>[64]멀리!$G$16</f>
        <v>0.2</v>
      </c>
      <c r="T13" s="126"/>
      <c r="U13" s="62"/>
      <c r="V13" s="63" t="str">
        <f>[64]멀리!$G$17</f>
        <v>1.0</v>
      </c>
      <c r="W13" s="126"/>
      <c r="X13" s="62"/>
      <c r="Y13" s="63" t="str">
        <f>[64]멀리!$G$18</f>
        <v>-0.2</v>
      </c>
      <c r="Z13" s="126"/>
    </row>
    <row r="14" spans="1:26" s="47" customFormat="1" ht="14.25" customHeight="1">
      <c r="A14" s="51">
        <v>4</v>
      </c>
      <c r="B14" s="15" t="s">
        <v>118</v>
      </c>
      <c r="C14" s="29" t="str">
        <f>[64]원반!$C$11</f>
        <v>박주형</v>
      </c>
      <c r="D14" s="30" t="str">
        <f>[64]원반!$E$11</f>
        <v>백운중</v>
      </c>
      <c r="E14" s="31" t="str">
        <f>[64]원반!$F$11</f>
        <v>47.87</v>
      </c>
      <c r="F14" s="29" t="str">
        <f>[64]원반!$C$12</f>
        <v>김강현</v>
      </c>
      <c r="G14" s="30" t="str">
        <f>[64]원반!$E$12</f>
        <v>경기체육중</v>
      </c>
      <c r="H14" s="31" t="str">
        <f>[64]원반!$F$12</f>
        <v>35.22</v>
      </c>
      <c r="I14" s="29" t="str">
        <f>[64]원반!$C$13</f>
        <v>김태원</v>
      </c>
      <c r="J14" s="30" t="str">
        <f>[64]원반!$E$13</f>
        <v>광명북중</v>
      </c>
      <c r="K14" s="31" t="str">
        <f>[64]원반!$F$13</f>
        <v>32.64</v>
      </c>
      <c r="L14" s="29" t="str">
        <f>[64]원반!$C$14</f>
        <v>최진현</v>
      </c>
      <c r="M14" s="30" t="str">
        <f>[64]원반!$E$14</f>
        <v>백운중</v>
      </c>
      <c r="N14" s="31" t="str">
        <f>[64]원반!$F$14</f>
        <v>29.76</v>
      </c>
      <c r="O14" s="29" t="str">
        <f>[64]원반!$C$15</f>
        <v>김덕영</v>
      </c>
      <c r="P14" s="30" t="str">
        <f>[64]원반!$E$15</f>
        <v>봉평중</v>
      </c>
      <c r="Q14" s="31" t="str">
        <f>[64]원반!$F$15</f>
        <v>23.25</v>
      </c>
      <c r="R14" s="29"/>
      <c r="S14" s="30"/>
      <c r="T14" s="31"/>
      <c r="U14" s="29"/>
      <c r="V14" s="30"/>
      <c r="W14" s="31"/>
      <c r="X14" s="29"/>
      <c r="Y14" s="30"/>
      <c r="Z14" s="31"/>
    </row>
    <row r="15" spans="1:26">
      <c r="A15" s="51"/>
    </row>
    <row r="16" spans="1:26">
      <c r="A16" s="51"/>
    </row>
    <row r="17" spans="1:26" ht="18" customHeight="1">
      <c r="A17" s="51"/>
      <c r="B17" s="114" t="s">
        <v>126</v>
      </c>
      <c r="C17" s="114"/>
      <c r="D17" s="11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1"/>
      <c r="B18" s="7" t="s">
        <v>127</v>
      </c>
      <c r="C18" s="2"/>
      <c r="D18" s="3" t="s">
        <v>128</v>
      </c>
      <c r="E18" s="4"/>
      <c r="F18" s="2"/>
      <c r="G18" s="3" t="s">
        <v>129</v>
      </c>
      <c r="H18" s="4"/>
      <c r="I18" s="2"/>
      <c r="J18" s="3" t="s">
        <v>130</v>
      </c>
      <c r="K18" s="4"/>
      <c r="L18" s="2"/>
      <c r="M18" s="3" t="s">
        <v>131</v>
      </c>
      <c r="N18" s="4"/>
      <c r="O18" s="2"/>
      <c r="P18" s="3" t="s">
        <v>132</v>
      </c>
      <c r="Q18" s="4"/>
      <c r="R18" s="2"/>
      <c r="S18" s="3" t="s">
        <v>133</v>
      </c>
      <c r="T18" s="4"/>
      <c r="U18" s="2"/>
      <c r="V18" s="3" t="s">
        <v>134</v>
      </c>
      <c r="W18" s="4"/>
      <c r="X18" s="2"/>
      <c r="Y18" s="3" t="s">
        <v>135</v>
      </c>
      <c r="Z18" s="4"/>
    </row>
    <row r="19" spans="1:26" ht="14.25" thickBot="1">
      <c r="A19" s="51"/>
      <c r="B19" s="6" t="s">
        <v>136</v>
      </c>
      <c r="C19" s="5" t="s">
        <v>137</v>
      </c>
      <c r="D19" s="5" t="s">
        <v>138</v>
      </c>
      <c r="E19" s="5" t="s">
        <v>139</v>
      </c>
      <c r="F19" s="5" t="s">
        <v>137</v>
      </c>
      <c r="G19" s="5" t="s">
        <v>138</v>
      </c>
      <c r="H19" s="5" t="s">
        <v>139</v>
      </c>
      <c r="I19" s="5" t="s">
        <v>137</v>
      </c>
      <c r="J19" s="5" t="s">
        <v>138</v>
      </c>
      <c r="K19" s="5" t="s">
        <v>139</v>
      </c>
      <c r="L19" s="5" t="s">
        <v>137</v>
      </c>
      <c r="M19" s="5" t="s">
        <v>138</v>
      </c>
      <c r="N19" s="5" t="s">
        <v>139</v>
      </c>
      <c r="O19" s="5" t="s">
        <v>137</v>
      </c>
      <c r="P19" s="5" t="s">
        <v>138</v>
      </c>
      <c r="Q19" s="5" t="s">
        <v>139</v>
      </c>
      <c r="R19" s="5" t="s">
        <v>137</v>
      </c>
      <c r="S19" s="5" t="s">
        <v>138</v>
      </c>
      <c r="T19" s="5" t="s">
        <v>139</v>
      </c>
      <c r="U19" s="5" t="s">
        <v>137</v>
      </c>
      <c r="V19" s="5" t="s">
        <v>138</v>
      </c>
      <c r="W19" s="5" t="s">
        <v>139</v>
      </c>
      <c r="X19" s="5" t="s">
        <v>137</v>
      </c>
      <c r="Y19" s="5" t="s">
        <v>138</v>
      </c>
      <c r="Z19" s="5" t="s">
        <v>139</v>
      </c>
    </row>
    <row r="20" spans="1:26" s="48" customFormat="1" ht="13.5" customHeight="1" thickTop="1">
      <c r="A20" s="106">
        <v>4</v>
      </c>
      <c r="B20" s="12" t="s">
        <v>140</v>
      </c>
      <c r="C20" s="25" t="str">
        <f>[65]결승기록지!$C$11</f>
        <v>이나은</v>
      </c>
      <c r="D20" s="26" t="str">
        <f>[65]결승기록지!$E$11</f>
        <v>경기체육중</v>
      </c>
      <c r="E20" s="27" t="str">
        <f>[65]결승기록지!$F$11</f>
        <v>13.16</v>
      </c>
      <c r="F20" s="25" t="str">
        <f>[65]결승기록지!$C$12</f>
        <v>김민지</v>
      </c>
      <c r="G20" s="26" t="str">
        <f>[65]결승기록지!$E$12</f>
        <v>경기송운중</v>
      </c>
      <c r="H20" s="27" t="str">
        <f>[65]결승기록지!$F$12</f>
        <v>13.22</v>
      </c>
      <c r="I20" s="25" t="str">
        <f>[65]결승기록지!$C$13</f>
        <v>이지현</v>
      </c>
      <c r="J20" s="26" t="str">
        <f>[65]결승기록지!$E$13</f>
        <v>월배중</v>
      </c>
      <c r="K20" s="27" t="str">
        <f>[65]결승기록지!$F$13</f>
        <v>13.24</v>
      </c>
      <c r="L20" s="25" t="str">
        <f>[65]결승기록지!$C$14</f>
        <v>김태영</v>
      </c>
      <c r="M20" s="26" t="str">
        <f>[65]결승기록지!$E$14</f>
        <v>합포중</v>
      </c>
      <c r="N20" s="27" t="str">
        <f>[65]결승기록지!$F$14</f>
        <v>13.58</v>
      </c>
      <c r="O20" s="25" t="str">
        <f>[65]결승기록지!$C$15</f>
        <v>정연지</v>
      </c>
      <c r="P20" s="26" t="str">
        <f>[65]결승기록지!$E$15</f>
        <v>구월여자중</v>
      </c>
      <c r="Q20" s="27" t="str">
        <f>[65]결승기록지!$F$15</f>
        <v>13.80</v>
      </c>
      <c r="R20" s="25" t="str">
        <f>[65]결승기록지!$C$16</f>
        <v>강수아</v>
      </c>
      <c r="S20" s="26" t="str">
        <f>[65]결승기록지!$E$16</f>
        <v>성보중</v>
      </c>
      <c r="T20" s="27" t="str">
        <f>[65]결승기록지!$F$16</f>
        <v>13.90</v>
      </c>
      <c r="U20" s="25" t="str">
        <f>[65]결승기록지!$C$17</f>
        <v>권예린</v>
      </c>
      <c r="V20" s="26" t="str">
        <f>[65]결승기록지!$E$17</f>
        <v>경기효양중</v>
      </c>
      <c r="W20" s="27" t="str">
        <f>[65]결승기록지!$F$17</f>
        <v>14.61</v>
      </c>
      <c r="X20" s="25" t="str">
        <f>[65]결승기록지!$C$18</f>
        <v>조연지</v>
      </c>
      <c r="Y20" s="26" t="str">
        <f>[65]결승기록지!$E$18</f>
        <v>경기시흥중</v>
      </c>
      <c r="Z20" s="27" t="str">
        <f>[65]결승기록지!$F$18</f>
        <v>15.20</v>
      </c>
    </row>
    <row r="21" spans="1:26" s="48" customFormat="1" ht="13.5" customHeight="1">
      <c r="A21" s="106"/>
      <c r="B21" s="23" t="s">
        <v>103</v>
      </c>
      <c r="C21" s="62"/>
      <c r="D21" s="28" t="str">
        <f>[65]결승기록지!$G$8</f>
        <v>1.4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126"/>
    </row>
    <row r="22" spans="1:26" s="48" customFormat="1" ht="13.5" customHeight="1">
      <c r="A22" s="52">
        <v>3</v>
      </c>
      <c r="B22" s="15" t="s">
        <v>105</v>
      </c>
      <c r="C22" s="29" t="str">
        <f>[66]결승기록지!$C$11</f>
        <v>김예영</v>
      </c>
      <c r="D22" s="30" t="str">
        <f>[66]결승기록지!$E$11</f>
        <v>경기동부중</v>
      </c>
      <c r="E22" s="31" t="str">
        <f>[66]결승기록지!$F$11</f>
        <v>1:03.66</v>
      </c>
      <c r="F22" s="29" t="str">
        <f>[66]결승기록지!$C$12</f>
        <v>안세민</v>
      </c>
      <c r="G22" s="30" t="str">
        <f>[66]결승기록지!$E$12</f>
        <v>성보중</v>
      </c>
      <c r="H22" s="31" t="str">
        <f>[66]결승기록지!$F$12</f>
        <v>1:04.68</v>
      </c>
      <c r="I22" s="29" t="str">
        <f>[66]결승기록지!$C$13</f>
        <v>권남희</v>
      </c>
      <c r="J22" s="30" t="str">
        <f>[66]결승기록지!$E$13</f>
        <v>월배중</v>
      </c>
      <c r="K22" s="31" t="str">
        <f>[66]결승기록지!$F$13</f>
        <v>1:06.28</v>
      </c>
      <c r="L22" s="29" t="str">
        <f>[66]결승기록지!$C$14</f>
        <v>함희진</v>
      </c>
      <c r="M22" s="30" t="str">
        <f>[66]결승기록지!$E$14</f>
        <v>경기덕계중</v>
      </c>
      <c r="N22" s="31" t="str">
        <f>[66]결승기록지!$F$14</f>
        <v>1:07.43</v>
      </c>
      <c r="O22" s="29" t="str">
        <f>[66]결승기록지!$C$15</f>
        <v>박한별</v>
      </c>
      <c r="P22" s="30" t="str">
        <f>[66]결승기록지!$E$15</f>
        <v>온양용화중</v>
      </c>
      <c r="Q22" s="31" t="str">
        <f>[66]결승기록지!$F$15</f>
        <v>1:07.48</v>
      </c>
      <c r="R22" s="29" t="str">
        <f>[66]결승기록지!$C$16</f>
        <v>김영미</v>
      </c>
      <c r="S22" s="30" t="str">
        <f>[66]결승기록지!$E$16</f>
        <v>인화여자중</v>
      </c>
      <c r="T22" s="31" t="str">
        <f>[66]결승기록지!$F$16</f>
        <v>1:07.60</v>
      </c>
      <c r="U22" s="29" t="str">
        <f>[66]결승기록지!$C$17</f>
        <v>전지민</v>
      </c>
      <c r="V22" s="30" t="str">
        <f>[66]결승기록지!$E$17</f>
        <v>울산스포츠과학중</v>
      </c>
      <c r="W22" s="31" t="str">
        <f>[66]결승기록지!$F$17</f>
        <v>1:13.67</v>
      </c>
      <c r="X22" s="29"/>
      <c r="Y22" s="30"/>
      <c r="Z22" s="31"/>
    </row>
    <row r="23" spans="1:26" s="48" customFormat="1" ht="13.5" customHeight="1">
      <c r="A23" s="52">
        <v>2</v>
      </c>
      <c r="B23" s="24" t="s">
        <v>106</v>
      </c>
      <c r="C23" s="32" t="str">
        <f>[67]결승기록지!$C$11</f>
        <v>이주현</v>
      </c>
      <c r="D23" s="33" t="str">
        <f>[67]결승기록지!$E$11</f>
        <v>경기신천중</v>
      </c>
      <c r="E23" s="162" t="str">
        <f>[67]결승기록지!$F$11</f>
        <v>2:24.14</v>
      </c>
      <c r="F23" s="32" t="str">
        <f>[67]결승기록지!$C$12</f>
        <v>유소빈</v>
      </c>
      <c r="G23" s="33" t="str">
        <f>[67]결승기록지!$E$12</f>
        <v>설악여자중</v>
      </c>
      <c r="H23" s="162" t="str">
        <f>[67]결승기록지!$F$12</f>
        <v>2:27.09</v>
      </c>
      <c r="I23" s="32" t="str">
        <f>[67]결승기록지!$C$13</f>
        <v>박서연</v>
      </c>
      <c r="J23" s="33" t="str">
        <f>[67]결승기록지!$E$13</f>
        <v>경기동부중</v>
      </c>
      <c r="K23" s="162" t="str">
        <f>[67]결승기록지!$F$13</f>
        <v>2:30.65</v>
      </c>
      <c r="L23" s="32" t="str">
        <f>[67]결승기록지!$C$14</f>
        <v>김예나</v>
      </c>
      <c r="M23" s="33" t="str">
        <f>[67]결승기록지!$E$14</f>
        <v>전라중</v>
      </c>
      <c r="N23" s="162" t="str">
        <f>[67]결승기록지!$F$14</f>
        <v>2:33.01</v>
      </c>
      <c r="O23" s="32" t="str">
        <f>[67]결승기록지!$C$15</f>
        <v>이예린</v>
      </c>
      <c r="P23" s="33" t="str">
        <f>[67]결승기록지!$E$15</f>
        <v>가좌여자중</v>
      </c>
      <c r="Q23" s="162" t="str">
        <f>[67]결승기록지!$F$15</f>
        <v>2:36.99</v>
      </c>
      <c r="R23" s="32" t="str">
        <f>[67]결승기록지!$C$16</f>
        <v>유소원</v>
      </c>
      <c r="S23" s="33" t="str">
        <f>[67]결승기록지!$E$16</f>
        <v>설악여자중</v>
      </c>
      <c r="T23" s="162" t="str">
        <f>[67]결승기록지!$F$16</f>
        <v>2:43.66</v>
      </c>
      <c r="U23" s="32" t="str">
        <f>[67]결승기록지!$C$17</f>
        <v>김도연</v>
      </c>
      <c r="V23" s="33" t="str">
        <f>[67]결승기록지!$E$17</f>
        <v>경기체육중</v>
      </c>
      <c r="W23" s="162" t="str">
        <f>[67]결승기록지!$F$17</f>
        <v>2:46.99</v>
      </c>
      <c r="X23" s="32" t="str">
        <f>[67]결승기록지!$C$18</f>
        <v>최인녕</v>
      </c>
      <c r="Y23" s="33" t="str">
        <f>[67]결승기록지!$E$18</f>
        <v>김천한일여자중</v>
      </c>
      <c r="Z23" s="162" t="str">
        <f>[67]결승기록지!$F$18</f>
        <v>2:52.66</v>
      </c>
    </row>
    <row r="24" spans="1:26" s="47" customFormat="1" ht="13.5" customHeight="1">
      <c r="A24" s="150">
        <v>2</v>
      </c>
      <c r="B24" s="164" t="s">
        <v>115</v>
      </c>
      <c r="C24" s="165" t="str">
        <f>[68]멀리!$C$11</f>
        <v>김소연</v>
      </c>
      <c r="D24" s="166" t="str">
        <f>[68]멀리!$E$11</f>
        <v>울산스포츠과학중</v>
      </c>
      <c r="E24" s="167" t="str">
        <f>[68]멀리!$F$11</f>
        <v>5.07</v>
      </c>
      <c r="F24" s="165" t="str">
        <f>[68]멀리!$C$12</f>
        <v>임채영</v>
      </c>
      <c r="G24" s="166" t="str">
        <f>[68]멀리!$E$12</f>
        <v>익산어양중</v>
      </c>
      <c r="H24" s="167" t="str">
        <f>[68]멀리!$F$12</f>
        <v>4.99</v>
      </c>
      <c r="I24" s="165" t="str">
        <f>[68]멀리!$C$13</f>
        <v>추효린</v>
      </c>
      <c r="J24" s="166" t="str">
        <f>[68]멀리!$E$13</f>
        <v>대원중</v>
      </c>
      <c r="K24" s="167" t="str">
        <f>[68]멀리!$F$13</f>
        <v>4.55</v>
      </c>
      <c r="L24" s="165" t="str">
        <f>[68]멀리!$C$14</f>
        <v>김예진</v>
      </c>
      <c r="M24" s="166" t="str">
        <f>[68]멀리!$E$14</f>
        <v>경기와동중</v>
      </c>
      <c r="N24" s="167" t="str">
        <f>[68]멀리!$F$14</f>
        <v>4.38</v>
      </c>
      <c r="O24" s="165" t="str">
        <f>[68]멀리!$C$15</f>
        <v>김서현</v>
      </c>
      <c r="P24" s="166" t="str">
        <f>[68]멀리!$E$15</f>
        <v>인화여자중</v>
      </c>
      <c r="Q24" s="167" t="str">
        <f>[68]멀리!$F$15</f>
        <v>4.29</v>
      </c>
      <c r="R24" s="165" t="str">
        <f>[68]멀리!$C$16</f>
        <v>조민홍</v>
      </c>
      <c r="S24" s="166" t="str">
        <f>[68]멀리!$E$16</f>
        <v>인화여자중</v>
      </c>
      <c r="T24" s="167" t="str">
        <f>[68]멀리!$F$16</f>
        <v>4.20</v>
      </c>
      <c r="U24" s="165" t="str">
        <f>[68]멀리!$C$17</f>
        <v>이영은</v>
      </c>
      <c r="V24" s="166" t="str">
        <f>[68]멀리!$E$17</f>
        <v>경기금오중</v>
      </c>
      <c r="W24" s="167" t="str">
        <f>[68]멀리!$F$17</f>
        <v>4.13</v>
      </c>
      <c r="X24" s="165" t="str">
        <f>[68]멀리!$C$18</f>
        <v>김도희</v>
      </c>
      <c r="Y24" s="166" t="str">
        <f>[68]멀리!$E$18</f>
        <v>경기시흥중</v>
      </c>
      <c r="Z24" s="167" t="str">
        <f>[68]멀리!$F$18</f>
        <v>3.91</v>
      </c>
    </row>
    <row r="25" spans="1:26" s="47" customFormat="1" ht="13.5" customHeight="1">
      <c r="A25" s="150"/>
      <c r="B25" s="23" t="s">
        <v>103</v>
      </c>
      <c r="C25" s="62"/>
      <c r="D25" s="28" t="str">
        <f>[68]멀리!$G$11</f>
        <v>-1.4</v>
      </c>
      <c r="E25" s="126"/>
      <c r="F25" s="62"/>
      <c r="G25" s="28" t="str">
        <f>[68]멀리!$G$12</f>
        <v>0.1</v>
      </c>
      <c r="H25" s="126"/>
      <c r="I25" s="62"/>
      <c r="J25" s="28" t="str">
        <f>[68]멀리!$G$13</f>
        <v>-0.6</v>
      </c>
      <c r="K25" s="126"/>
      <c r="L25" s="62"/>
      <c r="M25" s="28" t="str">
        <f>[68]멀리!$G$14</f>
        <v>-1.3</v>
      </c>
      <c r="N25" s="126"/>
      <c r="O25" s="62"/>
      <c r="P25" s="28" t="str">
        <f>[68]멀리!$G$15</f>
        <v>-1.6</v>
      </c>
      <c r="Q25" s="126"/>
      <c r="R25" s="62"/>
      <c r="S25" s="28" t="str">
        <f>[68]멀리!$G$16</f>
        <v>-2.3</v>
      </c>
      <c r="T25" s="126"/>
      <c r="U25" s="62"/>
      <c r="V25" s="28" t="str">
        <f>[68]멀리!$G$17</f>
        <v>-1.0</v>
      </c>
      <c r="W25" s="126"/>
      <c r="X25" s="62"/>
      <c r="Y25" s="28" t="str">
        <f>[68]멀리!$G$18</f>
        <v>0.0</v>
      </c>
      <c r="Z25" s="126"/>
    </row>
    <row r="26" spans="1:26" s="47" customFormat="1" ht="14.25" customHeight="1">
      <c r="A26" s="51">
        <v>1</v>
      </c>
      <c r="B26" s="15" t="s">
        <v>118</v>
      </c>
      <c r="C26" s="29" t="str">
        <f>[68]원반!$C$11</f>
        <v>임현아</v>
      </c>
      <c r="D26" s="30" t="str">
        <f>[68]원반!$E$11</f>
        <v>경기체육중</v>
      </c>
      <c r="E26" s="31" t="str">
        <f>[68]원반!$F$11</f>
        <v>23.61</v>
      </c>
      <c r="F26" s="29" t="str">
        <f>[68]원반!$C$12</f>
        <v>김세령</v>
      </c>
      <c r="G26" s="30" t="str">
        <f>[68]원반!$E$12</f>
        <v>전남체육중</v>
      </c>
      <c r="H26" s="31" t="str">
        <f>[68]원반!$F$12</f>
        <v>23.45</v>
      </c>
      <c r="I26" s="29" t="str">
        <f>[68]원반!$C$13</f>
        <v>신다운</v>
      </c>
      <c r="J26" s="30" t="str">
        <f>[68]원반!$E$13</f>
        <v>석정여자중</v>
      </c>
      <c r="K26" s="31" t="str">
        <f>[68]원반!$F$13</f>
        <v>19.15</v>
      </c>
      <c r="L26" s="29" t="str">
        <f>[68]원반!$C$14</f>
        <v>손은채</v>
      </c>
      <c r="M26" s="30" t="str">
        <f>[68]원반!$E$14</f>
        <v>삼척여자중</v>
      </c>
      <c r="N26" s="31" t="str">
        <f>[68]원반!$F$14</f>
        <v>18.64</v>
      </c>
      <c r="O26" s="29"/>
      <c r="P26" s="30"/>
      <c r="Q26" s="56"/>
      <c r="R26" s="29"/>
      <c r="S26" s="30"/>
      <c r="T26" s="31"/>
      <c r="U26" s="29"/>
      <c r="V26" s="30"/>
      <c r="W26" s="31"/>
      <c r="X26" s="29"/>
      <c r="Y26" s="30"/>
      <c r="Z26" s="56"/>
    </row>
    <row r="27" spans="1:26">
      <c r="A27" s="54"/>
    </row>
    <row r="28" spans="1:26">
      <c r="A28" s="54"/>
    </row>
    <row r="29" spans="1:26">
      <c r="A29" s="54"/>
    </row>
    <row r="30" spans="1:26">
      <c r="A30" s="54"/>
    </row>
    <row r="31" spans="1:26">
      <c r="A31" s="54"/>
    </row>
    <row r="32" spans="1:26">
      <c r="A32" s="54"/>
    </row>
    <row r="33" spans="1:1">
      <c r="A33" s="54"/>
    </row>
    <row r="34" spans="1:1">
      <c r="A34" s="54"/>
    </row>
    <row r="35" spans="1:1">
      <c r="A35" s="54"/>
    </row>
    <row r="36" spans="1:1">
      <c r="A36" s="54"/>
    </row>
    <row r="37" spans="1:1">
      <c r="A37" s="54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Z38"/>
  <sheetViews>
    <sheetView showGridLines="0" view="pageBreakPreview" zoomScale="120" zoomScaleSheetLayoutView="12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02" t="s">
        <v>78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50" t="s">
        <v>32</v>
      </c>
      <c r="V2" s="50"/>
      <c r="W2" s="50"/>
      <c r="X2" s="50"/>
      <c r="Y2" s="50"/>
      <c r="Z2" s="50"/>
    </row>
    <row r="3" spans="1:26" s="9" customFormat="1" ht="14.25" thickTop="1">
      <c r="A3" s="52"/>
      <c r="B3" s="104" t="s">
        <v>80</v>
      </c>
      <c r="C3" s="104"/>
      <c r="D3" s="10"/>
      <c r="E3" s="10"/>
      <c r="F3" s="105" t="s">
        <v>79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33</v>
      </c>
      <c r="C5" s="2"/>
      <c r="D5" s="3" t="s">
        <v>34</v>
      </c>
      <c r="E5" s="4"/>
      <c r="F5" s="2"/>
      <c r="G5" s="3" t="s">
        <v>35</v>
      </c>
      <c r="H5" s="4"/>
      <c r="I5" s="2"/>
      <c r="J5" s="3" t="s">
        <v>36</v>
      </c>
      <c r="K5" s="4"/>
      <c r="L5" s="2"/>
      <c r="M5" s="3" t="s">
        <v>37</v>
      </c>
      <c r="N5" s="4"/>
      <c r="O5" s="2"/>
      <c r="P5" s="3" t="s">
        <v>38</v>
      </c>
      <c r="Q5" s="4"/>
      <c r="R5" s="2"/>
      <c r="S5" s="3" t="s">
        <v>39</v>
      </c>
      <c r="T5" s="4"/>
      <c r="U5" s="2"/>
      <c r="V5" s="3" t="s">
        <v>40</v>
      </c>
      <c r="W5" s="4"/>
      <c r="X5" s="2"/>
      <c r="Y5" s="3" t="s">
        <v>41</v>
      </c>
      <c r="Z5" s="4"/>
    </row>
    <row r="6" spans="1:26" ht="14.25" thickBot="1">
      <c r="B6" s="6" t="s">
        <v>42</v>
      </c>
      <c r="C6" s="5" t="s">
        <v>43</v>
      </c>
      <c r="D6" s="5" t="s">
        <v>44</v>
      </c>
      <c r="E6" s="5" t="s">
        <v>45</v>
      </c>
      <c r="F6" s="5" t="s">
        <v>43</v>
      </c>
      <c r="G6" s="5" t="s">
        <v>44</v>
      </c>
      <c r="H6" s="5" t="s">
        <v>45</v>
      </c>
      <c r="I6" s="5" t="s">
        <v>43</v>
      </c>
      <c r="J6" s="5" t="s">
        <v>44</v>
      </c>
      <c r="K6" s="5" t="s">
        <v>45</v>
      </c>
      <c r="L6" s="5" t="s">
        <v>43</v>
      </c>
      <c r="M6" s="5" t="s">
        <v>44</v>
      </c>
      <c r="N6" s="5" t="s">
        <v>45</v>
      </c>
      <c r="O6" s="5" t="s">
        <v>43</v>
      </c>
      <c r="P6" s="5" t="s">
        <v>44</v>
      </c>
      <c r="Q6" s="5" t="s">
        <v>45</v>
      </c>
      <c r="R6" s="5" t="s">
        <v>43</v>
      </c>
      <c r="S6" s="5" t="s">
        <v>44</v>
      </c>
      <c r="T6" s="5" t="s">
        <v>45</v>
      </c>
      <c r="U6" s="5" t="s">
        <v>43</v>
      </c>
      <c r="V6" s="5" t="s">
        <v>44</v>
      </c>
      <c r="W6" s="5" t="s">
        <v>45</v>
      </c>
      <c r="X6" s="5" t="s">
        <v>43</v>
      </c>
      <c r="Y6" s="5" t="s">
        <v>44</v>
      </c>
      <c r="Z6" s="5" t="s">
        <v>45</v>
      </c>
    </row>
    <row r="7" spans="1:26" s="65" customFormat="1" ht="13.5" customHeight="1" thickTop="1">
      <c r="A7" s="106">
        <v>1</v>
      </c>
      <c r="B7" s="12" t="s">
        <v>46</v>
      </c>
      <c r="C7" s="58" t="str">
        <f>[1]결승기록지!$C$11</f>
        <v>이용문</v>
      </c>
      <c r="D7" s="59" t="str">
        <f>[1]결승기록지!$E$11</f>
        <v>용남고</v>
      </c>
      <c r="E7" s="27">
        <f>[1]결승기록지!$F$11</f>
        <v>10.81</v>
      </c>
      <c r="F7" s="58" t="str">
        <f>[1]결승기록지!$C$12</f>
        <v>박시영</v>
      </c>
      <c r="G7" s="59" t="str">
        <f>[1]결승기록지!$E$12</f>
        <v>세정상업고</v>
      </c>
      <c r="H7" s="27">
        <f>[1]결승기록지!$F$12</f>
        <v>10.81</v>
      </c>
      <c r="I7" s="58" t="str">
        <f>[1]결승기록지!$C$13</f>
        <v>최선재</v>
      </c>
      <c r="J7" s="59" t="str">
        <f>[1]결승기록지!$E$13</f>
        <v>경남체육고</v>
      </c>
      <c r="K7" s="27">
        <f>[1]결승기록지!$F$13</f>
        <v>10.83</v>
      </c>
      <c r="L7" s="58" t="str">
        <f>[1]결승기록지!$C$14</f>
        <v>이재성</v>
      </c>
      <c r="M7" s="59" t="str">
        <f>[1]결승기록지!$E$14</f>
        <v>경기덕계고</v>
      </c>
      <c r="N7" s="27">
        <f>[1]결승기록지!$F$14</f>
        <v>10.84</v>
      </c>
      <c r="O7" s="58" t="str">
        <f>[1]결승기록지!$C$15</f>
        <v>염종환</v>
      </c>
      <c r="P7" s="59" t="str">
        <f>[1]결승기록지!$E$15</f>
        <v>경기체육고</v>
      </c>
      <c r="Q7" s="27" t="str">
        <f>[1]결승기록지!$F$15</f>
        <v>10.90</v>
      </c>
      <c r="R7" s="58" t="str">
        <f>[1]결승기록지!$C$16</f>
        <v>반인호</v>
      </c>
      <c r="S7" s="59" t="str">
        <f>[1]결승기록지!$E$16</f>
        <v>문산수억고</v>
      </c>
      <c r="T7" s="27">
        <f>[1]결승기록지!$F$16</f>
        <v>10.91</v>
      </c>
      <c r="U7" s="58" t="str">
        <f>[1]결승기록지!$C$17</f>
        <v>김영현</v>
      </c>
      <c r="V7" s="59" t="str">
        <f>[1]결승기록지!$E$17</f>
        <v>태원고</v>
      </c>
      <c r="W7" s="27">
        <f>[1]결승기록지!$F$17</f>
        <v>10.96</v>
      </c>
      <c r="X7" s="58" t="str">
        <f>[1]결승기록지!$C$18</f>
        <v>최규원</v>
      </c>
      <c r="Y7" s="59" t="str">
        <f>[1]결승기록지!$E$18</f>
        <v>경기덕계고</v>
      </c>
      <c r="Z7" s="27">
        <f>[1]결승기록지!$F$18</f>
        <v>10.96</v>
      </c>
    </row>
    <row r="8" spans="1:26" s="65" customFormat="1" ht="13.5" customHeight="1">
      <c r="A8" s="106"/>
      <c r="B8" s="13" t="s">
        <v>47</v>
      </c>
      <c r="D8" s="63" t="str">
        <f>[1]결승기록지!$G$8</f>
        <v>0.2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0"/>
    </row>
    <row r="9" spans="1:26" s="65" customFormat="1" ht="13.5" customHeight="1">
      <c r="A9" s="106">
        <v>2</v>
      </c>
      <c r="B9" s="14" t="s">
        <v>48</v>
      </c>
      <c r="C9" s="35" t="str">
        <f>[2]결승기록지!$C$11</f>
        <v>김영현</v>
      </c>
      <c r="D9" s="36" t="str">
        <f>[2]결승기록지!$E$11</f>
        <v>태원고</v>
      </c>
      <c r="E9" s="37" t="str">
        <f>[2]결승기록지!$F$11</f>
        <v>21.80</v>
      </c>
      <c r="F9" s="35" t="str">
        <f>[2]결승기록지!$C$12</f>
        <v>임병수</v>
      </c>
      <c r="G9" s="36" t="str">
        <f>[2]결승기록지!$E$12</f>
        <v>경기심원고</v>
      </c>
      <c r="H9" s="37">
        <f>[2]결승기록지!$F$12</f>
        <v>21.83</v>
      </c>
      <c r="I9" s="35" t="str">
        <f>[2]결승기록지!$C$13</f>
        <v>강승호</v>
      </c>
      <c r="J9" s="36" t="str">
        <f>[2]결승기록지!$E$13</f>
        <v>경남체육고</v>
      </c>
      <c r="K9" s="37" t="str">
        <f>[2]결승기록지!$F$13</f>
        <v>21.90</v>
      </c>
      <c r="L9" s="35" t="str">
        <f>[2]결승기록지!$C$14</f>
        <v>박민제</v>
      </c>
      <c r="M9" s="36" t="str">
        <f>[2]결승기록지!$E$14</f>
        <v>서울체육고</v>
      </c>
      <c r="N9" s="37" t="str">
        <f>[2]결승기록지!$F$14</f>
        <v>21.90</v>
      </c>
      <c r="O9" s="35" t="str">
        <f>[2]결승기록지!$C$15</f>
        <v>반인호</v>
      </c>
      <c r="P9" s="36" t="str">
        <f>[2]결승기록지!$E$15</f>
        <v>문산수억고</v>
      </c>
      <c r="Q9" s="37">
        <f>[2]결승기록지!$F$15</f>
        <v>21.91</v>
      </c>
      <c r="R9" s="35" t="str">
        <f>[2]결승기록지!$C$16</f>
        <v>염종환</v>
      </c>
      <c r="S9" s="36" t="str">
        <f>[2]결승기록지!$E$16</f>
        <v>경기체육고</v>
      </c>
      <c r="T9" s="37">
        <f>[2]결승기록지!$F$16</f>
        <v>22.22</v>
      </c>
      <c r="U9" s="35" t="str">
        <f>[2]결승기록지!$C$17</f>
        <v>박상민</v>
      </c>
      <c r="V9" s="36" t="str">
        <f>[2]결승기록지!$E$17</f>
        <v>강원체육고</v>
      </c>
      <c r="W9" s="37">
        <f>[2]결승기록지!$F$17</f>
        <v>22.26</v>
      </c>
      <c r="X9" s="35" t="str">
        <f>[2]결승기록지!$C$18</f>
        <v>여준수</v>
      </c>
      <c r="Y9" s="36" t="str">
        <f>[2]결승기록지!$E$18</f>
        <v>경기모바일과학고</v>
      </c>
      <c r="Z9" s="37">
        <f>[2]결승기록지!$F$18</f>
        <v>22.31</v>
      </c>
    </row>
    <row r="10" spans="1:26" s="65" customFormat="1" ht="13.5" customHeight="1">
      <c r="A10" s="106"/>
      <c r="B10" s="13" t="s">
        <v>47</v>
      </c>
      <c r="C10" s="38"/>
      <c r="D10" s="39" t="str">
        <f>[2]결승기록지!$G$8</f>
        <v>0.0</v>
      </c>
      <c r="E10" s="41"/>
      <c r="F10" s="41"/>
      <c r="G10" s="41"/>
      <c r="H10" s="41"/>
      <c r="I10" s="41"/>
      <c r="J10" s="41"/>
      <c r="K10" s="97" t="s">
        <v>85</v>
      </c>
      <c r="L10" s="41"/>
      <c r="M10" s="41"/>
      <c r="N10" s="97" t="s">
        <v>85</v>
      </c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</row>
    <row r="11" spans="1:26" s="65" customFormat="1" ht="13.5" customHeight="1">
      <c r="A11" s="51">
        <v>1</v>
      </c>
      <c r="B11" s="15" t="s">
        <v>49</v>
      </c>
      <c r="C11" s="29" t="str">
        <f>[3]결승기록지!$C$11</f>
        <v>서재영</v>
      </c>
      <c r="D11" s="30" t="str">
        <f>[3]결승기록지!$E$11</f>
        <v>경기덕계고</v>
      </c>
      <c r="E11" s="31" t="str">
        <f>[3]결승기록지!$F$11</f>
        <v>47.98</v>
      </c>
      <c r="F11" s="29" t="str">
        <f>[3]결승기록지!$C$12</f>
        <v>신윤섭</v>
      </c>
      <c r="G11" s="30" t="str">
        <f>[3]결승기록지!$E$12</f>
        <v>경기체육고</v>
      </c>
      <c r="H11" s="31">
        <f>[3]결승기록지!$F$12</f>
        <v>48.27</v>
      </c>
      <c r="I11" s="29" t="str">
        <f>[3]결승기록지!$C$13</f>
        <v>김윤재</v>
      </c>
      <c r="J11" s="30" t="str">
        <f>[3]결승기록지!$E$13</f>
        <v>은행고</v>
      </c>
      <c r="K11" s="31">
        <f>[3]결승기록지!$F$13</f>
        <v>48.84</v>
      </c>
      <c r="L11" s="29" t="str">
        <f>[3]결승기록지!$C$14</f>
        <v>양민규</v>
      </c>
      <c r="M11" s="30" t="str">
        <f>[3]결승기록지!$E$14</f>
        <v>서울체육고</v>
      </c>
      <c r="N11" s="31">
        <f>[3]결승기록지!$F$14</f>
        <v>49.04</v>
      </c>
      <c r="O11" s="29" t="str">
        <f>[3]결승기록지!$C$15</f>
        <v>김지원</v>
      </c>
      <c r="P11" s="30" t="str">
        <f>[3]결승기록지!$E$15</f>
        <v>전남체육고</v>
      </c>
      <c r="Q11" s="31">
        <f>[3]결승기록지!$F$15</f>
        <v>49.11</v>
      </c>
      <c r="R11" s="29" t="str">
        <f>[3]결승기록지!$C$16</f>
        <v>김유현</v>
      </c>
      <c r="S11" s="30" t="str">
        <f>[3]결승기록지!$E$16</f>
        <v>전남체육고</v>
      </c>
      <c r="T11" s="31" t="str">
        <f>[3]결승기록지!$F$16</f>
        <v>49.70</v>
      </c>
      <c r="U11" s="29" t="str">
        <f>[3]결승기록지!$C$17</f>
        <v>박민제</v>
      </c>
      <c r="V11" s="30" t="str">
        <f>[3]결승기록지!$E$17</f>
        <v>서울체육고</v>
      </c>
      <c r="W11" s="31">
        <f>[3]결승기록지!$F$17</f>
        <v>49.73</v>
      </c>
      <c r="X11" s="29" t="str">
        <f>[3]결승기록지!$C$18</f>
        <v>이창윤</v>
      </c>
      <c r="Y11" s="30" t="str">
        <f>[3]결승기록지!$E$18</f>
        <v>경기체육고</v>
      </c>
      <c r="Z11" s="31">
        <f>[3]결승기록지!$F$18</f>
        <v>50.95</v>
      </c>
    </row>
    <row r="12" spans="1:26" s="65" customFormat="1" ht="13.5" customHeight="1">
      <c r="A12" s="51">
        <v>3</v>
      </c>
      <c r="B12" s="15" t="s">
        <v>50</v>
      </c>
      <c r="C12" s="29" t="str">
        <f>[4]결승기록지!$C$11</f>
        <v>박종학</v>
      </c>
      <c r="D12" s="30" t="str">
        <f>[4]결승기록지!$E$11</f>
        <v>경기체육고</v>
      </c>
      <c r="E12" s="31" t="str">
        <f>[4]결승기록지!$F$11</f>
        <v>1:57.13</v>
      </c>
      <c r="F12" s="29" t="str">
        <f>[4]결승기록지!$C$12</f>
        <v>곽동욱</v>
      </c>
      <c r="G12" s="30" t="str">
        <f>[4]결승기록지!$E$12</f>
        <v>대구체육고</v>
      </c>
      <c r="H12" s="31" t="str">
        <f>[4]결승기록지!$F$12</f>
        <v>1:58.23</v>
      </c>
      <c r="I12" s="29" t="str">
        <f>[4]결승기록지!$C$13</f>
        <v>박원빈</v>
      </c>
      <c r="J12" s="30" t="str">
        <f>[4]결승기록지!$E$13</f>
        <v>인천체육고</v>
      </c>
      <c r="K12" s="31" t="str">
        <f>[4]결승기록지!$F$13</f>
        <v>1:59.30</v>
      </c>
      <c r="L12" s="29" t="str">
        <f>[4]결승기록지!$C$14</f>
        <v>이도영</v>
      </c>
      <c r="M12" s="30" t="str">
        <f>[4]결승기록지!$E$14</f>
        <v>충현고</v>
      </c>
      <c r="N12" s="31" t="str">
        <f>[4]결승기록지!$F$14</f>
        <v>2:00.03</v>
      </c>
      <c r="O12" s="29" t="str">
        <f>[4]결승기록지!$C$15</f>
        <v>양민준</v>
      </c>
      <c r="P12" s="30" t="str">
        <f>[4]결승기록지!$E$15</f>
        <v>태원고</v>
      </c>
      <c r="Q12" s="31" t="str">
        <f>[4]결승기록지!$F$15</f>
        <v>2:00.50</v>
      </c>
      <c r="R12" s="29" t="str">
        <f>[4]결승기록지!$C$16</f>
        <v>김동준</v>
      </c>
      <c r="S12" s="30" t="str">
        <f>[4]결승기록지!$E$16</f>
        <v>경기체육고</v>
      </c>
      <c r="T12" s="31" t="str">
        <f>[4]결승기록지!$F$16</f>
        <v>2:04.21</v>
      </c>
      <c r="U12" s="29" t="str">
        <f>[4]결승기록지!$C$17</f>
        <v>임종하</v>
      </c>
      <c r="V12" s="30" t="str">
        <f>[4]결승기록지!$E$17</f>
        <v>포항두호고</v>
      </c>
      <c r="W12" s="31" t="str">
        <f>[4]결승기록지!$F$17</f>
        <v>2:04.35</v>
      </c>
      <c r="X12" s="29" t="str">
        <f>[4]결승기록지!$C$18</f>
        <v>이주환</v>
      </c>
      <c r="Y12" s="30" t="str">
        <f>[4]결승기록지!$E$18</f>
        <v>서울체육고</v>
      </c>
      <c r="Z12" s="31" t="str">
        <f>[4]결승기록지!$F$18</f>
        <v>2:14.03</v>
      </c>
    </row>
    <row r="13" spans="1:26" s="65" customFormat="1" ht="13.5" customHeight="1">
      <c r="A13" s="66">
        <v>2</v>
      </c>
      <c r="B13" s="15" t="s">
        <v>84</v>
      </c>
      <c r="C13" s="29" t="str">
        <f>[5]결승기록지!$C$11</f>
        <v>박종학</v>
      </c>
      <c r="D13" s="30" t="str">
        <f>[5]결승기록지!$E$11</f>
        <v>경기체육고</v>
      </c>
      <c r="E13" s="67" t="str">
        <f>[5]결승기록지!$F$11</f>
        <v>3:55.17</v>
      </c>
      <c r="F13" s="29" t="str">
        <f>[5]결승기록지!$C$12</f>
        <v>김홍곤</v>
      </c>
      <c r="G13" s="30" t="str">
        <f>[5]결승기록지!$E$12</f>
        <v>단양고</v>
      </c>
      <c r="H13" s="67" t="str">
        <f>[5]결승기록지!$F$12</f>
        <v>3:59.26</v>
      </c>
      <c r="I13" s="29" t="str">
        <f>[5]결승기록지!$C$13</f>
        <v>신용민</v>
      </c>
      <c r="J13" s="30" t="str">
        <f>[5]결승기록지!$E$13</f>
        <v>배문고</v>
      </c>
      <c r="K13" s="67" t="str">
        <f>[5]결승기록지!$F$13</f>
        <v>4:01.62</v>
      </c>
      <c r="L13" s="29" t="str">
        <f>[5]결승기록지!$C$14</f>
        <v>최진혁</v>
      </c>
      <c r="M13" s="30" t="str">
        <f>[5]결승기록지!$E$14</f>
        <v>경기체육고</v>
      </c>
      <c r="N13" s="67" t="str">
        <f>[5]결승기록지!$F$14</f>
        <v>4:04.70</v>
      </c>
      <c r="O13" s="29" t="str">
        <f>[5]결승기록지!$C$15</f>
        <v>이준서</v>
      </c>
      <c r="P13" s="30" t="str">
        <f>[5]결승기록지!$E$15</f>
        <v>대구체육고</v>
      </c>
      <c r="Q13" s="67" t="str">
        <f>[5]결승기록지!$F$15</f>
        <v>4:06.44</v>
      </c>
      <c r="R13" s="29" t="str">
        <f>[5]결승기록지!$C$16</f>
        <v>허인</v>
      </c>
      <c r="S13" s="30" t="str">
        <f>[5]결승기록지!$E$16</f>
        <v>소양고</v>
      </c>
      <c r="T13" s="67" t="str">
        <f>[5]결승기록지!$F$16</f>
        <v>4:06.53</v>
      </c>
      <c r="U13" s="29" t="str">
        <f>[5]결승기록지!$C$17</f>
        <v>전재원</v>
      </c>
      <c r="V13" s="30" t="str">
        <f>[5]결승기록지!$E$17</f>
        <v>배문고</v>
      </c>
      <c r="W13" s="67" t="str">
        <f>[5]결승기록지!$F$17</f>
        <v>4:10.13</v>
      </c>
      <c r="X13" s="29" t="str">
        <f>[5]결승기록지!$C$18</f>
        <v>오성일</v>
      </c>
      <c r="Y13" s="30" t="str">
        <f>[5]결승기록지!$E$18</f>
        <v>배문고</v>
      </c>
      <c r="Z13" s="67" t="str">
        <f>[5]결승기록지!$F$18</f>
        <v>4:11.03</v>
      </c>
    </row>
    <row r="14" spans="1:26" s="65" customFormat="1" ht="13.5" customHeight="1">
      <c r="A14" s="51">
        <v>3</v>
      </c>
      <c r="B14" s="15" t="s">
        <v>51</v>
      </c>
      <c r="C14" s="17" t="str">
        <f>[6]결승기록지!$C$11</f>
        <v>김홍곤</v>
      </c>
      <c r="D14" s="18" t="str">
        <f>[6]결승기록지!$E$11</f>
        <v>단양고</v>
      </c>
      <c r="E14" s="55" t="str">
        <f>[6]결승기록지!$F$11</f>
        <v>15:16.95</v>
      </c>
      <c r="F14" s="17" t="str">
        <f>[6]결승기록지!$C$12</f>
        <v>신용민</v>
      </c>
      <c r="G14" s="18" t="str">
        <f>[6]결승기록지!$E$12</f>
        <v>배문고</v>
      </c>
      <c r="H14" s="55" t="str">
        <f>[6]결승기록지!$F$12</f>
        <v>15:17.70</v>
      </c>
      <c r="I14" s="17" t="str">
        <f>[6]결승기록지!$C$13</f>
        <v>최진혁</v>
      </c>
      <c r="J14" s="18" t="str">
        <f>[6]결승기록지!$E$13</f>
        <v>경기체육고</v>
      </c>
      <c r="K14" s="55" t="str">
        <f>[6]결승기록지!$F$13</f>
        <v>15:23.56</v>
      </c>
      <c r="L14" s="17" t="str">
        <f>[6]결승기록지!$C$14</f>
        <v>오성일</v>
      </c>
      <c r="M14" s="18" t="str">
        <f>[6]결승기록지!$E$14</f>
        <v>배문고</v>
      </c>
      <c r="N14" s="55" t="str">
        <f>[6]결승기록지!$F$14</f>
        <v>15:24.34</v>
      </c>
      <c r="O14" s="17" t="str">
        <f>[6]결승기록지!$C$15</f>
        <v>전수환</v>
      </c>
      <c r="P14" s="18" t="str">
        <f>[6]결승기록지!$E$15</f>
        <v>서울체육고</v>
      </c>
      <c r="Q14" s="55" t="str">
        <f>[6]결승기록지!$F$15</f>
        <v>15:24.81</v>
      </c>
      <c r="R14" s="17" t="str">
        <f>[6]결승기록지!$C$16</f>
        <v>장주안</v>
      </c>
      <c r="S14" s="18" t="str">
        <f>[6]결승기록지!$E$16</f>
        <v>경기소래고</v>
      </c>
      <c r="T14" s="55" t="str">
        <f>[6]결승기록지!$F$16</f>
        <v>15:25.19</v>
      </c>
      <c r="U14" s="17" t="str">
        <f>[6]결승기록지!$C$17</f>
        <v>김중환</v>
      </c>
      <c r="V14" s="18" t="str">
        <f>[6]결승기록지!$E$17</f>
        <v>충북체육고</v>
      </c>
      <c r="W14" s="55" t="str">
        <f>[6]결승기록지!$F$17</f>
        <v>15:29.76</v>
      </c>
      <c r="X14" s="17" t="str">
        <f>[6]결승기록지!$C$18</f>
        <v>전재원</v>
      </c>
      <c r="Y14" s="18" t="str">
        <f>[6]결승기록지!$E$18</f>
        <v>배문고</v>
      </c>
      <c r="Z14" s="55" t="str">
        <f>[6]결승기록지!$F$18</f>
        <v>15:30.25</v>
      </c>
    </row>
    <row r="15" spans="1:26" s="65" customFormat="1" ht="13.5" customHeight="1">
      <c r="A15" s="106">
        <v>2</v>
      </c>
      <c r="B15" s="14" t="s">
        <v>52</v>
      </c>
      <c r="C15" s="35" t="str">
        <f>[7]결승기록지!$C$11</f>
        <v>김민혁</v>
      </c>
      <c r="D15" s="36" t="str">
        <f>[7]결승기록지!$E$11</f>
        <v>포항두호고</v>
      </c>
      <c r="E15" s="37">
        <f>[7]결승기록지!$F$11</f>
        <v>15.39</v>
      </c>
      <c r="F15" s="35" t="str">
        <f>[7]결승기록지!$C$12</f>
        <v>김태윤</v>
      </c>
      <c r="G15" s="36" t="str">
        <f>[7]결승기록지!$E$12</f>
        <v>대구체육고</v>
      </c>
      <c r="H15" s="37">
        <f>[7]결승기록지!$F$12</f>
        <v>15.64</v>
      </c>
      <c r="I15" s="35" t="str">
        <f>[7]결승기록지!$C$13</f>
        <v>이준혁</v>
      </c>
      <c r="J15" s="36" t="str">
        <f>[7]결승기록지!$E$13</f>
        <v>경기모바일과학고</v>
      </c>
      <c r="K15" s="37">
        <f>[7]결승기록지!$F$13</f>
        <v>15.85</v>
      </c>
      <c r="L15" s="35" t="str">
        <f>[7]결승기록지!$C$14</f>
        <v>유진철</v>
      </c>
      <c r="M15" s="36" t="str">
        <f>[7]결승기록지!$E$14</f>
        <v>대구체육고</v>
      </c>
      <c r="N15" s="37">
        <f>[7]결승기록지!$F$14</f>
        <v>16.05</v>
      </c>
      <c r="O15" s="35" t="str">
        <f>[7]결승기록지!$C$15</f>
        <v>장재혁</v>
      </c>
      <c r="P15" s="36" t="str">
        <f>[7]결승기록지!$E$15</f>
        <v>김화공업고</v>
      </c>
      <c r="Q15" s="37">
        <f>[7]결승기록지!$F$15</f>
        <v>16.57</v>
      </c>
      <c r="R15" s="35" t="str">
        <f>[7]결승기록지!$C$16</f>
        <v>양현준</v>
      </c>
      <c r="S15" s="36" t="str">
        <f>[7]결승기록지!$E$16</f>
        <v>세정상업고</v>
      </c>
      <c r="T15" s="37">
        <f>[7]결승기록지!$F$16</f>
        <v>16.59</v>
      </c>
      <c r="U15" s="35" t="str">
        <f>[7]결승기록지!$C$17</f>
        <v>김경훈</v>
      </c>
      <c r="V15" s="36" t="str">
        <f>[7]결승기록지!$E$17</f>
        <v>서울체육고</v>
      </c>
      <c r="W15" s="37">
        <f>[7]결승기록지!$F$17</f>
        <v>16.68</v>
      </c>
      <c r="X15" s="35"/>
      <c r="Y15" s="36"/>
      <c r="Z15" s="37"/>
    </row>
    <row r="16" spans="1:26" s="65" customFormat="1" ht="13.5" customHeight="1">
      <c r="A16" s="106"/>
      <c r="B16" s="13" t="s">
        <v>47</v>
      </c>
      <c r="C16" s="38"/>
      <c r="D16" s="39" t="str">
        <f>[7]결승기록지!$G$8</f>
        <v>-1.0</v>
      </c>
      <c r="E16" s="40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0"/>
    </row>
    <row r="17" spans="1:26" s="65" customFormat="1" ht="13.5" customHeight="1">
      <c r="A17" s="51">
        <v>3</v>
      </c>
      <c r="B17" s="15" t="s">
        <v>53</v>
      </c>
      <c r="C17" s="17" t="str">
        <f>[8]결승기록지!$C$11</f>
        <v>임정우</v>
      </c>
      <c r="D17" s="18" t="str">
        <f>[8]결승기록지!$E$11</f>
        <v>설악고</v>
      </c>
      <c r="E17" s="19">
        <f>[8]결승기록지!$F$11</f>
        <v>53.81</v>
      </c>
      <c r="F17" s="17" t="str">
        <f>[8]결승기록지!$C$12</f>
        <v>오건엽</v>
      </c>
      <c r="G17" s="18" t="str">
        <f>[8]결승기록지!$E$12</f>
        <v>대구체육고</v>
      </c>
      <c r="H17" s="19">
        <f>[8]결승기록지!$F$12</f>
        <v>54.54</v>
      </c>
      <c r="I17" s="17" t="str">
        <f>[8]결승기록지!$C$13</f>
        <v>김효민</v>
      </c>
      <c r="J17" s="18" t="str">
        <f>[8]결승기록지!$E$13</f>
        <v>광주고부설방송통신고</v>
      </c>
      <c r="K17" s="19" t="str">
        <f>[8]결승기록지!$F$13</f>
        <v>55.10</v>
      </c>
      <c r="L17" s="17" t="str">
        <f>[8]결승기록지!$C$14</f>
        <v>조석현</v>
      </c>
      <c r="M17" s="18" t="str">
        <f>[8]결승기록지!$E$14</f>
        <v>경북체육고</v>
      </c>
      <c r="N17" s="19">
        <f>[8]결승기록지!$F$14</f>
        <v>55.53</v>
      </c>
      <c r="O17" s="17" t="str">
        <f>[8]결승기록지!$C$15</f>
        <v>최현우</v>
      </c>
      <c r="P17" s="18" t="str">
        <f>[8]결승기록지!$E$15</f>
        <v>울산스포츠과학고</v>
      </c>
      <c r="Q17" s="19">
        <f>[8]결승기록지!$F$15</f>
        <v>56.32</v>
      </c>
      <c r="R17" s="17" t="str">
        <f>[8]결승기록지!$C$16</f>
        <v>이시온</v>
      </c>
      <c r="S17" s="18" t="str">
        <f>[8]결승기록지!$E$16</f>
        <v>경기용인고</v>
      </c>
      <c r="T17" s="19">
        <f>[8]결승기록지!$F$16</f>
        <v>58.15</v>
      </c>
      <c r="U17" s="17" t="str">
        <f>[8]결승기록지!$C$17</f>
        <v>손우찬</v>
      </c>
      <c r="V17" s="18" t="str">
        <f>[8]결승기록지!$E$17</f>
        <v>경기체육고</v>
      </c>
      <c r="W17" s="19">
        <f>[8]결승기록지!$F$17</f>
        <v>58.42</v>
      </c>
      <c r="X17" s="17" t="str">
        <f>[8]결승기록지!$C$18</f>
        <v>권태원</v>
      </c>
      <c r="Y17" s="18" t="str">
        <f>[8]결승기록지!$E$18</f>
        <v>경기심원고</v>
      </c>
      <c r="Z17" s="19" t="str">
        <f>[8]결승기록지!$F$18</f>
        <v>1:01.77</v>
      </c>
    </row>
    <row r="18" spans="1:26" s="65" customFormat="1" ht="15" customHeight="1">
      <c r="A18" s="51">
        <v>4</v>
      </c>
      <c r="B18" s="15" t="s">
        <v>54</v>
      </c>
      <c r="C18" s="17" t="str">
        <f>[9]결승기록지!$C$11</f>
        <v>이광철</v>
      </c>
      <c r="D18" s="18" t="str">
        <f>[9]결승기록지!$E$11</f>
        <v>단양고</v>
      </c>
      <c r="E18" s="19" t="str">
        <f>[9]결승기록지!$F$11</f>
        <v>9:47.12</v>
      </c>
      <c r="F18" s="17" t="str">
        <f>[9]결승기록지!$C$12</f>
        <v>박무영</v>
      </c>
      <c r="G18" s="18" t="str">
        <f>[9]결승기록지!$E$12</f>
        <v>순심고</v>
      </c>
      <c r="H18" s="19" t="str">
        <f>[9]결승기록지!$F$12</f>
        <v>9:47.18</v>
      </c>
      <c r="I18" s="17" t="str">
        <f>[9]결승기록지!$C$13</f>
        <v>박영민</v>
      </c>
      <c r="J18" s="18" t="str">
        <f>[9]결승기록지!$E$13</f>
        <v>배문고</v>
      </c>
      <c r="K18" s="19" t="str">
        <f>[9]결승기록지!$F$13</f>
        <v>9:48.79</v>
      </c>
      <c r="L18" s="17" t="str">
        <f>[9]결승기록지!$C$14</f>
        <v>박주환</v>
      </c>
      <c r="M18" s="18" t="str">
        <f>[9]결승기록지!$E$14</f>
        <v>배문고</v>
      </c>
      <c r="N18" s="19" t="str">
        <f>[9]결승기록지!$F$14</f>
        <v>9:53.42</v>
      </c>
      <c r="O18" s="17" t="str">
        <f>[9]결승기록지!$C$15</f>
        <v>정태민</v>
      </c>
      <c r="P18" s="18" t="str">
        <f>[9]결승기록지!$E$15</f>
        <v>충북체육고</v>
      </c>
      <c r="Q18" s="19" t="str">
        <f>[9]결승기록지!$F$15</f>
        <v>10:12.16</v>
      </c>
      <c r="R18" s="17" t="str">
        <f>[9]결승기록지!$C$16</f>
        <v>조희중</v>
      </c>
      <c r="S18" s="18" t="str">
        <f>[9]결승기록지!$E$16</f>
        <v>서울체육고</v>
      </c>
      <c r="T18" s="19" t="str">
        <f>[9]결승기록지!$F$16</f>
        <v>10:22.55</v>
      </c>
      <c r="U18" s="17" t="str">
        <f>[9]결승기록지!$C$17</f>
        <v>노현우</v>
      </c>
      <c r="V18" s="18" t="str">
        <f>[9]결승기록지!$E$17</f>
        <v>강릉명륜고</v>
      </c>
      <c r="W18" s="19" t="str">
        <f>[9]결승기록지!$F$17</f>
        <v>10:22.96</v>
      </c>
      <c r="X18" s="17" t="str">
        <f>[9]결승기록지!$C$18</f>
        <v>강치원</v>
      </c>
      <c r="Y18" s="18" t="str">
        <f>[9]결승기록지!$E$18</f>
        <v>대구체육고</v>
      </c>
      <c r="Z18" s="19" t="str">
        <f>[9]결승기록지!$F$18</f>
        <v>10:31.99</v>
      </c>
    </row>
    <row r="19" spans="1:26" s="65" customFormat="1" ht="15" customHeight="1">
      <c r="A19" s="51">
        <v>2</v>
      </c>
      <c r="B19" s="15" t="s">
        <v>55</v>
      </c>
      <c r="C19" s="17" t="str">
        <f>[10]결승기록지!$C$11</f>
        <v>김민규</v>
      </c>
      <c r="D19" s="18" t="str">
        <f>[10]결승기록지!$E$11</f>
        <v>서울체육고</v>
      </c>
      <c r="E19" s="19" t="str">
        <f>[10]결승기록지!$F$11</f>
        <v>43:58</v>
      </c>
      <c r="F19" s="17" t="str">
        <f>[10]결승기록지!$C$12</f>
        <v>정현구</v>
      </c>
      <c r="G19" s="18" t="str">
        <f>[10]결승기록지!$E$12</f>
        <v>배문고</v>
      </c>
      <c r="H19" s="19" t="str">
        <f>[10]결승기록지!$F$12</f>
        <v>44:24</v>
      </c>
      <c r="I19" s="17" t="str">
        <f>[10]결승기록지!$C$13</f>
        <v>라경민</v>
      </c>
      <c r="J19" s="18" t="str">
        <f>[10]결승기록지!$E$13</f>
        <v>강원체육고</v>
      </c>
      <c r="K19" s="19" t="str">
        <f>[10]결승기록지!$F$13</f>
        <v>44:38</v>
      </c>
      <c r="L19" s="17" t="str">
        <f>[10]결승기록지!$C$14</f>
        <v>이진섭</v>
      </c>
      <c r="M19" s="18" t="str">
        <f>[10]결승기록지!$E$14</f>
        <v>배문고</v>
      </c>
      <c r="N19" s="19" t="str">
        <f>[10]결승기록지!$F$14</f>
        <v>46:15</v>
      </c>
      <c r="O19" s="17" t="str">
        <f>[10]결승기록지!$C$15</f>
        <v>권민수</v>
      </c>
      <c r="P19" s="18" t="str">
        <f>[10]결승기록지!$E$15</f>
        <v>경기소래고</v>
      </c>
      <c r="Q19" s="19" t="str">
        <f>[10]결승기록지!$F$15</f>
        <v>46:24</v>
      </c>
      <c r="R19" s="17" t="str">
        <f>[10]결승기록지!$C$16</f>
        <v>송민기</v>
      </c>
      <c r="S19" s="18" t="str">
        <f>[10]결승기록지!$E$16</f>
        <v>인천체육고</v>
      </c>
      <c r="T19" s="19" t="str">
        <f>[10]결승기록지!$F$16</f>
        <v>49:10</v>
      </c>
      <c r="U19" s="17" t="str">
        <f>[10]결승기록지!$C$17</f>
        <v>김대혁</v>
      </c>
      <c r="V19" s="18" t="str">
        <f>[10]결승기록지!$E$17</f>
        <v>양정고</v>
      </c>
      <c r="W19" s="19" t="str">
        <f>[10]결승기록지!$F$17</f>
        <v>49:45</v>
      </c>
      <c r="X19" s="17" t="str">
        <f>[10]결승기록지!$C$18</f>
        <v>이진규</v>
      </c>
      <c r="Y19" s="18" t="str">
        <f>[10]결승기록지!$E$18</f>
        <v>서울체육고</v>
      </c>
      <c r="Z19" s="19" t="str">
        <f>[10]결승기록지!$F$18</f>
        <v>49:59</v>
      </c>
    </row>
    <row r="20" spans="1:26" s="65" customFormat="1" ht="13.5" customHeight="1">
      <c r="A20" s="106">
        <v>3</v>
      </c>
      <c r="B20" s="14" t="s">
        <v>56</v>
      </c>
      <c r="C20" s="20"/>
      <c r="D20" s="21" t="str">
        <f>[11]결승기록지!$E$11</f>
        <v>경기체육고</v>
      </c>
      <c r="E20" s="22">
        <f>[11]결승기록지!$F$11</f>
        <v>42.55</v>
      </c>
      <c r="F20" s="20"/>
      <c r="G20" s="21" t="str">
        <f>[11]결승기록지!$E$12</f>
        <v>강원체육고</v>
      </c>
      <c r="H20" s="22">
        <f>[11]결승기록지!$F$12</f>
        <v>42.56</v>
      </c>
      <c r="I20" s="20"/>
      <c r="J20" s="21" t="str">
        <f>[11]결승기록지!$E$13</f>
        <v>서울체육고</v>
      </c>
      <c r="K20" s="22">
        <f>[11]결승기록지!$F$13</f>
        <v>42.66</v>
      </c>
      <c r="L20" s="20"/>
      <c r="M20" s="21" t="str">
        <f>[11]결승기록지!$E$14</f>
        <v>경남체육고</v>
      </c>
      <c r="N20" s="22">
        <f>[11]결승기록지!$F$14</f>
        <v>43.45</v>
      </c>
      <c r="O20" s="20"/>
      <c r="P20" s="21" t="str">
        <f>[11]결승기록지!$E$15</f>
        <v>충북체육고</v>
      </c>
      <c r="Q20" s="22">
        <f>[11]결승기록지!$F$15</f>
        <v>43.89</v>
      </c>
      <c r="R20" s="20"/>
      <c r="S20" s="21" t="str">
        <f>[11]결승기록지!$E$16</f>
        <v>경기덕계고</v>
      </c>
      <c r="T20" s="22">
        <f>[11]결승기록지!$F$16</f>
        <v>48.33</v>
      </c>
      <c r="U20" s="20"/>
      <c r="V20" s="21"/>
      <c r="W20" s="22"/>
      <c r="X20" s="20"/>
      <c r="Y20" s="21"/>
      <c r="Z20" s="22"/>
    </row>
    <row r="21" spans="1:26" s="65" customFormat="1" ht="13.5" customHeight="1">
      <c r="A21" s="106"/>
      <c r="B21" s="13"/>
      <c r="C21" s="110" t="str">
        <f>[11]결승기록지!$C$11</f>
        <v>손우찬 염종환 신윤섭 이시몬</v>
      </c>
      <c r="D21" s="111"/>
      <c r="E21" s="112"/>
      <c r="F21" s="110" t="str">
        <f>[11]결승기록지!$C$12</f>
        <v>이기재 김도영 안성재 박상민</v>
      </c>
      <c r="G21" s="111"/>
      <c r="H21" s="112"/>
      <c r="I21" s="110" t="str">
        <f>[11]결승기록지!$C$13</f>
        <v>곽현빈 박민제 주진영 양민규</v>
      </c>
      <c r="J21" s="111"/>
      <c r="K21" s="112"/>
      <c r="L21" s="110" t="str">
        <f>[11]결승기록지!$C$14</f>
        <v>표재찬 강승호 이승준 최선재</v>
      </c>
      <c r="M21" s="111"/>
      <c r="N21" s="112"/>
      <c r="O21" s="110" t="str">
        <f>[11]결승기록지!$C$15</f>
        <v>이주호 최창희 정봉민 방민식</v>
      </c>
      <c r="P21" s="111"/>
      <c r="Q21" s="112"/>
      <c r="R21" s="107" t="str">
        <f>[11]결승기록지!$C$16</f>
        <v>최호창 최규원 서재영 한상욱</v>
      </c>
      <c r="S21" s="108"/>
      <c r="T21" s="109"/>
      <c r="U21" s="107"/>
      <c r="V21" s="108"/>
      <c r="W21" s="109"/>
      <c r="X21" s="107"/>
      <c r="Y21" s="108"/>
      <c r="Z21" s="109"/>
    </row>
    <row r="22" spans="1:26" s="65" customFormat="1" ht="13.5" customHeight="1">
      <c r="A22" s="106">
        <v>4</v>
      </c>
      <c r="B22" s="14" t="s">
        <v>57</v>
      </c>
      <c r="C22" s="20"/>
      <c r="D22" s="21" t="str">
        <f>[12]결승기록지!$E$11</f>
        <v>경기체육고</v>
      </c>
      <c r="E22" s="22" t="str">
        <f>[12]결승기록지!$F$11</f>
        <v>3:17.31</v>
      </c>
      <c r="F22" s="20"/>
      <c r="G22" s="21" t="str">
        <f>[12]결승기록지!$E$12</f>
        <v>서울체육고</v>
      </c>
      <c r="H22" s="22" t="str">
        <f>[12]결승기록지!$F$12</f>
        <v>3:17.87</v>
      </c>
      <c r="I22" s="20"/>
      <c r="J22" s="21" t="str">
        <f>[12]결승기록지!$E$13</f>
        <v>대구체육고</v>
      </c>
      <c r="K22" s="22" t="str">
        <f>[12]결승기록지!$F$13</f>
        <v>3:27.75</v>
      </c>
      <c r="L22" s="20"/>
      <c r="M22" s="21" t="str">
        <f>[12]결승기록지!$E$14</f>
        <v>경복고</v>
      </c>
      <c r="N22" s="22" t="str">
        <f>[12]결승기록지!$F$14</f>
        <v>3:28.49</v>
      </c>
      <c r="O22" s="20"/>
      <c r="P22" s="21" t="str">
        <f>[12]결승기록지!$E$15</f>
        <v>경기용인고</v>
      </c>
      <c r="Q22" s="22" t="str">
        <f>[12]결승기록지!$F$15</f>
        <v>3:29.92</v>
      </c>
      <c r="R22" s="20"/>
      <c r="S22" s="21"/>
      <c r="T22" s="22"/>
      <c r="U22" s="20"/>
      <c r="V22" s="21"/>
      <c r="W22" s="22"/>
      <c r="X22" s="20"/>
      <c r="Y22" s="21"/>
      <c r="Z22" s="22"/>
    </row>
    <row r="23" spans="1:26" s="65" customFormat="1" ht="13.5" customHeight="1">
      <c r="A23" s="106"/>
      <c r="B23" s="13"/>
      <c r="C23" s="107" t="str">
        <f>[12]결승기록지!$C$11</f>
        <v>이시몬 이창윤 염종환 신윤섭</v>
      </c>
      <c r="D23" s="108"/>
      <c r="E23" s="109"/>
      <c r="F23" s="107" t="str">
        <f>[12]결승기록지!$C$12</f>
        <v>곽현빈 양민규 주진영 박민제</v>
      </c>
      <c r="G23" s="108"/>
      <c r="H23" s="109"/>
      <c r="I23" s="107" t="str">
        <f>[12]결승기록지!$C$13</f>
        <v>정세영 곽동욱 오건엽 유진철</v>
      </c>
      <c r="J23" s="108"/>
      <c r="K23" s="109"/>
      <c r="L23" s="107" t="str">
        <f>[12]결승기록지!$C$14</f>
        <v>이의현 김상범 박지훈 김장욱</v>
      </c>
      <c r="M23" s="108"/>
      <c r="N23" s="109"/>
      <c r="O23" s="107" t="str">
        <f>[12]결승기록지!$C$15</f>
        <v>이현민 이승원 원세형 이시온</v>
      </c>
      <c r="P23" s="108"/>
      <c r="Q23" s="109"/>
      <c r="R23" s="107"/>
      <c r="S23" s="108"/>
      <c r="T23" s="109"/>
      <c r="U23" s="107"/>
      <c r="V23" s="108"/>
      <c r="W23" s="109"/>
      <c r="X23" s="107"/>
      <c r="Y23" s="108"/>
      <c r="Z23" s="109"/>
    </row>
    <row r="24" spans="1:26" s="65" customFormat="1" ht="13.5" customHeight="1">
      <c r="A24" s="52">
        <v>1</v>
      </c>
      <c r="B24" s="14" t="s">
        <v>58</v>
      </c>
      <c r="C24" s="20" t="str">
        <f>[13]높이!$C$11</f>
        <v>김주는</v>
      </c>
      <c r="D24" s="21" t="str">
        <f>[13]높이!$E$11</f>
        <v>경기체육고</v>
      </c>
      <c r="E24" s="22">
        <f>[13]높이!$F$11</f>
        <v>2.0499999999999998</v>
      </c>
      <c r="F24" s="20" t="str">
        <f>[13]높이!$C$12</f>
        <v>곽상훈</v>
      </c>
      <c r="G24" s="21" t="str">
        <f>[13]높이!$E$12</f>
        <v>경남체육고</v>
      </c>
      <c r="H24" s="22">
        <f>[13]높이!$F$12</f>
        <v>1.99</v>
      </c>
      <c r="I24" s="20" t="str">
        <f>[13]높이!$C$13</f>
        <v>서종휘</v>
      </c>
      <c r="J24" s="21" t="str">
        <f>[13]높이!$E$13</f>
        <v>인천체육고</v>
      </c>
      <c r="K24" s="22">
        <f>[13]높이!$F$13</f>
        <v>1.96</v>
      </c>
      <c r="L24" s="20" t="str">
        <f>[13]높이!$C$14</f>
        <v>김현욱</v>
      </c>
      <c r="M24" s="21" t="str">
        <f>[13]높이!$E$14</f>
        <v>서울체육고</v>
      </c>
      <c r="N24" s="22" t="str">
        <f>[13]높이!$F$14</f>
        <v>1.90</v>
      </c>
      <c r="O24" s="20" t="str">
        <f>[13]높이!$C$15</f>
        <v>양지석</v>
      </c>
      <c r="P24" s="21" t="str">
        <f>[13]높이!$E$15</f>
        <v>강원체육고</v>
      </c>
      <c r="Q24" s="22" t="str">
        <f>[13]높이!$F$15</f>
        <v>1.90</v>
      </c>
      <c r="R24" s="20" t="str">
        <f>[13]높이!$C$16</f>
        <v>정남중</v>
      </c>
      <c r="S24" s="21" t="str">
        <f>[13]높이!$E$16</f>
        <v>전남체육고</v>
      </c>
      <c r="T24" s="22">
        <f>[13]높이!$F$16</f>
        <v>1.85</v>
      </c>
      <c r="U24" s="20" t="str">
        <f>[13]높이!$C$17</f>
        <v>최병국</v>
      </c>
      <c r="V24" s="21" t="str">
        <f>[13]높이!$E$17</f>
        <v>경북체육고</v>
      </c>
      <c r="W24" s="22" t="str">
        <f>[13]높이!$F$17</f>
        <v>1.70</v>
      </c>
      <c r="X24" s="20" t="str">
        <f>[13]높이!$C$18</f>
        <v>이호준</v>
      </c>
      <c r="Y24" s="21" t="str">
        <f>[13]높이!$E$18</f>
        <v>광주체육고</v>
      </c>
      <c r="Z24" s="22">
        <f>[13]높이!$F$18</f>
        <v>1.65</v>
      </c>
    </row>
    <row r="25" spans="1:26" s="65" customFormat="1" ht="13.5" customHeight="1">
      <c r="A25" s="51">
        <v>1</v>
      </c>
      <c r="B25" s="15" t="s">
        <v>59</v>
      </c>
      <c r="C25" s="17" t="str">
        <f>[13]장대!$C$11</f>
        <v>안충현</v>
      </c>
      <c r="D25" s="18" t="str">
        <f>[13]장대!$E$11</f>
        <v>서울체육고</v>
      </c>
      <c r="E25" s="19" t="str">
        <f>[13]장대!$F$11</f>
        <v>3.80</v>
      </c>
      <c r="F25" s="98" t="s">
        <v>86</v>
      </c>
      <c r="G25" s="18"/>
      <c r="H25" s="19"/>
      <c r="I25" s="17"/>
      <c r="J25" s="18"/>
      <c r="K25" s="19"/>
      <c r="L25" s="17"/>
      <c r="M25" s="18"/>
      <c r="N25" s="19"/>
      <c r="O25" s="17"/>
      <c r="P25" s="18"/>
      <c r="Q25" s="19"/>
      <c r="R25" s="17"/>
      <c r="S25" s="18"/>
      <c r="T25" s="19"/>
      <c r="U25" s="17"/>
      <c r="V25" s="18"/>
      <c r="W25" s="19"/>
      <c r="X25" s="17"/>
      <c r="Y25" s="18"/>
      <c r="Z25" s="19"/>
    </row>
    <row r="26" spans="1:26" s="65" customFormat="1" ht="13.5" customHeight="1">
      <c r="A26" s="106">
        <v>1</v>
      </c>
      <c r="B26" s="14" t="s">
        <v>60</v>
      </c>
      <c r="C26" s="20" t="str">
        <f>[13]멀리!$C$11</f>
        <v>심지민</v>
      </c>
      <c r="D26" s="21" t="str">
        <f>[13]멀리!$E$11</f>
        <v>경기체육고</v>
      </c>
      <c r="E26" s="22" t="str">
        <f>[13]멀리!$F$11</f>
        <v>7.16</v>
      </c>
      <c r="F26" s="20" t="str">
        <f>[13]멀리!$C$12</f>
        <v>이승준</v>
      </c>
      <c r="G26" s="21" t="str">
        <f>[13]멀리!$E$12</f>
        <v>경기유신고</v>
      </c>
      <c r="H26" s="22" t="str">
        <f>[13]멀리!$F$12</f>
        <v>7.14</v>
      </c>
      <c r="I26" s="20" t="str">
        <f>[13]멀리!$C$13</f>
        <v>서현민</v>
      </c>
      <c r="J26" s="21" t="str">
        <f>[13]멀리!$E$13</f>
        <v>경북체육고</v>
      </c>
      <c r="K26" s="22" t="str">
        <f>[13]멀리!$F$13</f>
        <v>7.09</v>
      </c>
      <c r="L26" s="20" t="str">
        <f>[13]멀리!$C$14</f>
        <v>고재영</v>
      </c>
      <c r="M26" s="21" t="str">
        <f>[13]멀리!$E$14</f>
        <v>경기화정고</v>
      </c>
      <c r="N26" s="22" t="str">
        <f>[13]멀리!$F$14</f>
        <v>7.06</v>
      </c>
      <c r="O26" s="20" t="str">
        <f>[13]멀리!$C$15</f>
        <v>노승민</v>
      </c>
      <c r="P26" s="21" t="str">
        <f>[13]멀리!$E$15</f>
        <v>강원체육고</v>
      </c>
      <c r="Q26" s="22" t="str">
        <f>[13]멀리!$F$15</f>
        <v>6.97</v>
      </c>
      <c r="R26" s="20" t="str">
        <f>[13]멀리!$C$16</f>
        <v>최종훈</v>
      </c>
      <c r="S26" s="21" t="str">
        <f>[13]멀리!$E$16</f>
        <v>경기체육고</v>
      </c>
      <c r="T26" s="22" t="str">
        <f>[13]멀리!$F$16</f>
        <v>6.90</v>
      </c>
      <c r="U26" s="20" t="str">
        <f>[13]멀리!$C$17</f>
        <v>전창민</v>
      </c>
      <c r="V26" s="21" t="str">
        <f>[13]멀리!$E$17</f>
        <v>세정상업고</v>
      </c>
      <c r="W26" s="22" t="str">
        <f>[13]멀리!$F$17</f>
        <v>6.82</v>
      </c>
      <c r="X26" s="20" t="str">
        <f>[13]멀리!$C$18</f>
        <v>김명회</v>
      </c>
      <c r="Y26" s="21" t="str">
        <f>[13]멀리!$E$18</f>
        <v>광주체육고</v>
      </c>
      <c r="Z26" s="22" t="str">
        <f>[13]멀리!$F$18</f>
        <v>6.73</v>
      </c>
    </row>
    <row r="27" spans="1:26" s="65" customFormat="1" ht="13.5" customHeight="1">
      <c r="A27" s="106"/>
      <c r="B27" s="13" t="s">
        <v>47</v>
      </c>
      <c r="C27" s="42"/>
      <c r="D27" s="69" t="str">
        <f>[13]멀리!$G$11</f>
        <v>-0.8</v>
      </c>
      <c r="E27" s="44"/>
      <c r="F27" s="42"/>
      <c r="G27" s="69" t="str">
        <f>[13]멀리!$G$12</f>
        <v>-0.6</v>
      </c>
      <c r="H27" s="44"/>
      <c r="I27" s="42"/>
      <c r="J27" s="69" t="str">
        <f>[13]멀리!$G$13</f>
        <v>2.0</v>
      </c>
      <c r="K27" s="93" t="s">
        <v>83</v>
      </c>
      <c r="L27" s="42"/>
      <c r="M27" s="69" t="str">
        <f>[13]멀리!$G$14</f>
        <v>0.6</v>
      </c>
      <c r="N27" s="44"/>
      <c r="O27" s="42"/>
      <c r="P27" s="69" t="str">
        <f>[13]멀리!$G$15</f>
        <v>2.8</v>
      </c>
      <c r="Q27" s="93" t="s">
        <v>83</v>
      </c>
      <c r="R27" s="42"/>
      <c r="S27" s="69" t="str">
        <f>[13]멀리!$G$16</f>
        <v>0.6</v>
      </c>
      <c r="T27" s="44"/>
      <c r="U27" s="42"/>
      <c r="V27" s="69" t="str">
        <f>[13]멀리!$G$17</f>
        <v>-0.6</v>
      </c>
      <c r="W27" s="44"/>
      <c r="X27" s="42"/>
      <c r="Y27" s="69" t="str">
        <f>[13]멀리!$G$18</f>
        <v>-0.0</v>
      </c>
      <c r="Z27" s="44"/>
    </row>
    <row r="28" spans="1:26" s="65" customFormat="1" ht="13.5" customHeight="1">
      <c r="A28" s="106">
        <v>3</v>
      </c>
      <c r="B28" s="14" t="s">
        <v>61</v>
      </c>
      <c r="C28" s="20" t="str">
        <f>[13]세단!$C$11</f>
        <v>배정안</v>
      </c>
      <c r="D28" s="21" t="str">
        <f>[13]세단!$E$11</f>
        <v>대전체육고</v>
      </c>
      <c r="E28" s="22">
        <f>[13]세단!$F$11</f>
        <v>14.74</v>
      </c>
      <c r="F28" s="20" t="str">
        <f>[13]세단!$C$12</f>
        <v>허범상</v>
      </c>
      <c r="G28" s="21" t="str">
        <f>[13]세단!$E$12</f>
        <v>경기체육고</v>
      </c>
      <c r="H28" s="22">
        <f>[13]세단!$F$12</f>
        <v>14.71</v>
      </c>
      <c r="I28" s="20" t="str">
        <f>[13]세단!$C$13</f>
        <v>오준영</v>
      </c>
      <c r="J28" s="21" t="str">
        <f>[13]세단!$E$13</f>
        <v>김포제일공업고</v>
      </c>
      <c r="K28" s="22">
        <f>[13]세단!$F$13</f>
        <v>14.57</v>
      </c>
      <c r="L28" s="20" t="str">
        <f>[13]세단!$C$14</f>
        <v>이민제</v>
      </c>
      <c r="M28" s="21" t="str">
        <f>[13]세단!$E$14</f>
        <v>서울체육고</v>
      </c>
      <c r="N28" s="22" t="str">
        <f>[13]세단!$F$14</f>
        <v>14.40</v>
      </c>
      <c r="O28" s="20" t="str">
        <f>[13]세단!$C$15</f>
        <v>전창민</v>
      </c>
      <c r="P28" s="21" t="str">
        <f>[13]세단!$E$15</f>
        <v>세정상업고</v>
      </c>
      <c r="Q28" s="22">
        <f>[13]세단!$F$15</f>
        <v>14.36</v>
      </c>
      <c r="R28" s="20" t="str">
        <f>[13]세단!$C$16</f>
        <v>조홍조</v>
      </c>
      <c r="S28" s="21" t="str">
        <f>[13]세단!$E$16</f>
        <v>경북체육고</v>
      </c>
      <c r="T28" s="22">
        <f>[13]세단!$F$16</f>
        <v>14.31</v>
      </c>
      <c r="U28" s="20" t="str">
        <f>[13]세단!$C$17</f>
        <v>모유성</v>
      </c>
      <c r="V28" s="21" t="str">
        <f>[13]세단!$E$17</f>
        <v>포천일고</v>
      </c>
      <c r="W28" s="22">
        <f>[13]세단!$F$17</f>
        <v>13.69</v>
      </c>
      <c r="X28" s="20" t="str">
        <f>[13]세단!$C$18</f>
        <v>노승우</v>
      </c>
      <c r="Y28" s="21" t="str">
        <f>[13]세단!$E$18</f>
        <v>광주체육고</v>
      </c>
      <c r="Z28" s="22">
        <f>[13]세단!$F$18</f>
        <v>13.35</v>
      </c>
    </row>
    <row r="29" spans="1:26" s="65" customFormat="1" ht="13.5" customHeight="1">
      <c r="A29" s="106"/>
      <c r="B29" s="13" t="s">
        <v>47</v>
      </c>
      <c r="C29" s="42"/>
      <c r="D29" s="43" t="str">
        <f>[13]세단!$G$11</f>
        <v>1.2</v>
      </c>
      <c r="E29" s="44"/>
      <c r="F29" s="42"/>
      <c r="G29" s="43" t="str">
        <f>[13]세단!$G$12</f>
        <v>0.8</v>
      </c>
      <c r="H29" s="44"/>
      <c r="I29" s="42"/>
      <c r="J29" s="43" t="str">
        <f>[13]세단!$G$13</f>
        <v>-0.6</v>
      </c>
      <c r="K29" s="44"/>
      <c r="L29" s="42"/>
      <c r="M29" s="43" t="str">
        <f>[13]세단!$G$14</f>
        <v>1.3</v>
      </c>
      <c r="N29" s="44"/>
      <c r="O29" s="42"/>
      <c r="P29" s="43" t="str">
        <f>[13]세단!$G$15</f>
        <v>0.7</v>
      </c>
      <c r="Q29" s="44"/>
      <c r="R29" s="42"/>
      <c r="S29" s="43" t="str">
        <f>[13]세단!$G$16</f>
        <v>1.1</v>
      </c>
      <c r="T29" s="44"/>
      <c r="U29" s="42"/>
      <c r="V29" s="43" t="str">
        <f>[13]세단!$G$17</f>
        <v>0.8</v>
      </c>
      <c r="W29" s="44"/>
      <c r="X29" s="42"/>
      <c r="Y29" s="43" t="str">
        <f>[13]세단!$G$18</f>
        <v>0.4</v>
      </c>
      <c r="Z29" s="44"/>
    </row>
    <row r="30" spans="1:26" s="65" customFormat="1" ht="13.5" customHeight="1">
      <c r="A30" s="51">
        <v>3</v>
      </c>
      <c r="B30" s="15" t="s">
        <v>62</v>
      </c>
      <c r="C30" s="17" t="str">
        <f>[13]포환!$C$11</f>
        <v>여진성</v>
      </c>
      <c r="D30" s="18" t="str">
        <f>[13]포환!$E$11</f>
        <v>한솔고</v>
      </c>
      <c r="E30" s="19" t="str">
        <f>[13]포환!$F$11</f>
        <v>18.13 CR</v>
      </c>
      <c r="F30" s="17" t="str">
        <f>[13]포환!$C$12</f>
        <v>김건주</v>
      </c>
      <c r="G30" s="18" t="str">
        <f>[13]포환!$E$12</f>
        <v>한솔고</v>
      </c>
      <c r="H30" s="19">
        <f>[13]포환!$F$12</f>
        <v>16.309999999999999</v>
      </c>
      <c r="I30" s="17" t="str">
        <f>[13]포환!$C$13</f>
        <v>김창희</v>
      </c>
      <c r="J30" s="18" t="str">
        <f>[13]포환!$E$13</f>
        <v>충북체육고</v>
      </c>
      <c r="K30" s="19" t="str">
        <f>[13]포환!$F$13</f>
        <v>15.40</v>
      </c>
      <c r="L30" s="17" t="str">
        <f>[13]포환!$C$14</f>
        <v>이도훈</v>
      </c>
      <c r="M30" s="18" t="str">
        <f>[13]포환!$E$14</f>
        <v>경주고</v>
      </c>
      <c r="N30" s="19">
        <f>[13]포환!$F$14</f>
        <v>15.01</v>
      </c>
      <c r="O30" s="17" t="str">
        <f>[13]포환!$C$15</f>
        <v>박태준</v>
      </c>
      <c r="P30" s="18" t="str">
        <f>[13]포환!$E$15</f>
        <v>천안쌍용고</v>
      </c>
      <c r="Q30" s="19">
        <f>[13]포환!$F$15</f>
        <v>14.82</v>
      </c>
      <c r="R30" s="17" t="str">
        <f>[13]포환!$C$16</f>
        <v>이규태</v>
      </c>
      <c r="S30" s="18" t="str">
        <f>[13]포환!$E$16</f>
        <v>포천일고</v>
      </c>
      <c r="T30" s="19">
        <f>[13]포환!$F$16</f>
        <v>14.81</v>
      </c>
      <c r="U30" s="17" t="str">
        <f>[13]포환!$C$17</f>
        <v>백성욱</v>
      </c>
      <c r="V30" s="18" t="str">
        <f>[13]포환!$E$17</f>
        <v>경기체육고</v>
      </c>
      <c r="W30" s="19">
        <f>[13]포환!$F$17</f>
        <v>14.79</v>
      </c>
      <c r="X30" s="17" t="str">
        <f>[13]포환!$C$18</f>
        <v>박현우</v>
      </c>
      <c r="Y30" s="18" t="str">
        <f>[13]포환!$E$18</f>
        <v>충현고</v>
      </c>
      <c r="Z30" s="19">
        <f>[13]포환!$F$18</f>
        <v>14.23</v>
      </c>
    </row>
    <row r="31" spans="1:26" s="65" customFormat="1" ht="13.5" customHeight="1">
      <c r="A31" s="51">
        <v>1</v>
      </c>
      <c r="B31" s="15" t="s">
        <v>63</v>
      </c>
      <c r="C31" s="17" t="str">
        <f>[13]원반!$C$11</f>
        <v>황성상</v>
      </c>
      <c r="D31" s="18" t="str">
        <f>[13]원반!$E$11</f>
        <v>강원체육고</v>
      </c>
      <c r="E31" s="19" t="str">
        <f>[13]원반!$F$11</f>
        <v>49.42</v>
      </c>
      <c r="F31" s="17" t="str">
        <f>[13]원반!$C$12</f>
        <v>김제빈</v>
      </c>
      <c r="G31" s="18" t="str">
        <f>[13]원반!$E$12</f>
        <v>경북체육고</v>
      </c>
      <c r="H31" s="19" t="str">
        <f>[13]원반!$F$12</f>
        <v>48.85</v>
      </c>
      <c r="I31" s="17" t="str">
        <f>[13]원반!$C$13</f>
        <v>유성광</v>
      </c>
      <c r="J31" s="18" t="str">
        <f>[13]원반!$E$13</f>
        <v>전남체육고</v>
      </c>
      <c r="K31" s="19" t="str">
        <f>[13]원반!$F$13</f>
        <v>47.49</v>
      </c>
      <c r="L31" s="17" t="str">
        <f>[13]원반!$C$14</f>
        <v>장민수</v>
      </c>
      <c r="M31" s="18" t="str">
        <f>[13]원반!$E$14</f>
        <v>충현고</v>
      </c>
      <c r="N31" s="19" t="str">
        <f>[13]원반!$F$14</f>
        <v>47.25</v>
      </c>
      <c r="O31" s="17" t="str">
        <f>[13]원반!$C$15</f>
        <v>우인하</v>
      </c>
      <c r="P31" s="18" t="str">
        <f>[13]원반!$E$15</f>
        <v>영주동산고</v>
      </c>
      <c r="Q31" s="19" t="str">
        <f>[13]원반!$F$15</f>
        <v>45.96</v>
      </c>
      <c r="R31" s="17" t="str">
        <f>[13]원반!$C$16</f>
        <v>조성준</v>
      </c>
      <c r="S31" s="18" t="str">
        <f>[13]원반!$E$16</f>
        <v>충현고</v>
      </c>
      <c r="T31" s="19" t="str">
        <f>[13]원반!$F$16</f>
        <v>43.32</v>
      </c>
      <c r="U31" s="17" t="str">
        <f>[13]원반!$C$17</f>
        <v>최준서</v>
      </c>
      <c r="V31" s="18" t="str">
        <f>[13]원반!$E$17</f>
        <v>경기심원고</v>
      </c>
      <c r="W31" s="19" t="str">
        <f>[13]원반!$F$17</f>
        <v>40.55</v>
      </c>
      <c r="X31" s="17" t="str">
        <f>[13]원반!$C$18</f>
        <v>이승용</v>
      </c>
      <c r="Y31" s="18" t="str">
        <f>[13]원반!$E$18</f>
        <v>영주동산고</v>
      </c>
      <c r="Z31" s="19" t="str">
        <f>[13]원반!$F$18</f>
        <v>40.09</v>
      </c>
    </row>
    <row r="32" spans="1:26" s="65" customFormat="1" ht="13.5" customHeight="1">
      <c r="A32" s="51">
        <v>1</v>
      </c>
      <c r="B32" s="15" t="s">
        <v>64</v>
      </c>
      <c r="C32" s="17" t="str">
        <f>[13]해머!$C$11</f>
        <v>김준형</v>
      </c>
      <c r="D32" s="18" t="str">
        <f>[13]해머!$E$11</f>
        <v>서울체육고</v>
      </c>
      <c r="E32" s="19">
        <f>[13]해머!$F$11</f>
        <v>51.25</v>
      </c>
      <c r="F32" s="17" t="str">
        <f>[13]해머!$C$12</f>
        <v>반지원</v>
      </c>
      <c r="G32" s="18" t="str">
        <f>[13]해머!$E$12</f>
        <v>인천체육고</v>
      </c>
      <c r="H32" s="19">
        <f>[13]해머!$F$12</f>
        <v>48.38</v>
      </c>
      <c r="I32" s="17" t="str">
        <f>[13]해머!$C$13</f>
        <v>문선우</v>
      </c>
      <c r="J32" s="18" t="str">
        <f>[13]해머!$E$13</f>
        <v>서울체육고</v>
      </c>
      <c r="K32" s="19" t="str">
        <f>[13]해머!$F$13</f>
        <v>45.10</v>
      </c>
      <c r="L32" s="17" t="str">
        <f>[13]해머!$C$14</f>
        <v>유승훈</v>
      </c>
      <c r="M32" s="18" t="str">
        <f>[13]해머!$E$14</f>
        <v>전남체육고</v>
      </c>
      <c r="N32" s="19">
        <f>[13]해머!$F$14</f>
        <v>43.63</v>
      </c>
      <c r="O32" s="17" t="str">
        <f>[13]해머!$C$15</f>
        <v>임준호</v>
      </c>
      <c r="P32" s="18" t="str">
        <f>[13]해머!$E$15</f>
        <v>서울체육고</v>
      </c>
      <c r="Q32" s="19">
        <f>[13]해머!$F$15</f>
        <v>42.78</v>
      </c>
      <c r="R32" s="17" t="str">
        <f>[13]해머!$C$16</f>
        <v>이용준</v>
      </c>
      <c r="S32" s="18" t="str">
        <f>[13]해머!$E$16</f>
        <v>문창고</v>
      </c>
      <c r="T32" s="19">
        <f>[13]해머!$F$16</f>
        <v>36.869999999999997</v>
      </c>
      <c r="U32" s="17"/>
      <c r="V32" s="18"/>
      <c r="W32" s="19"/>
      <c r="X32" s="17"/>
      <c r="Y32" s="18"/>
      <c r="Z32" s="19"/>
    </row>
    <row r="33" spans="1:26" s="65" customFormat="1" ht="13.5" customHeight="1">
      <c r="A33" s="66">
        <v>2</v>
      </c>
      <c r="B33" s="15" t="s">
        <v>65</v>
      </c>
      <c r="C33" s="17" t="str">
        <f>[13]투창!$C$11</f>
        <v>김병현</v>
      </c>
      <c r="D33" s="18" t="str">
        <f>[13]투창!$E$11</f>
        <v>경기교하고</v>
      </c>
      <c r="E33" s="19" t="str">
        <f>[13]투창!$F$11</f>
        <v>62.39</v>
      </c>
      <c r="F33" s="17" t="str">
        <f>[13]투창!$C$12</f>
        <v>장영록</v>
      </c>
      <c r="G33" s="18" t="str">
        <f>[13]투창!$E$12</f>
        <v>강원체육고</v>
      </c>
      <c r="H33" s="19" t="str">
        <f>[13]투창!$F$12</f>
        <v>60.35</v>
      </c>
      <c r="I33" s="17" t="str">
        <f>[13]투창!$C$13</f>
        <v>김종윤</v>
      </c>
      <c r="J33" s="18" t="str">
        <f>[13]투창!$E$13</f>
        <v>경기체육고</v>
      </c>
      <c r="K33" s="19" t="str">
        <f>[13]투창!$F$13</f>
        <v>58.47</v>
      </c>
      <c r="L33" s="17" t="str">
        <f>[13]투창!$C$14</f>
        <v>김영수</v>
      </c>
      <c r="M33" s="18" t="str">
        <f>[13]투창!$E$14</f>
        <v>전남체육고</v>
      </c>
      <c r="N33" s="19" t="str">
        <f>[13]투창!$F$14</f>
        <v>56.24</v>
      </c>
      <c r="O33" s="17" t="str">
        <f>[13]투창!$C$15</f>
        <v>이민우</v>
      </c>
      <c r="P33" s="18" t="str">
        <f>[13]투창!$E$15</f>
        <v>강원체육고</v>
      </c>
      <c r="Q33" s="19" t="str">
        <f>[13]투창!$F$15</f>
        <v>54.97</v>
      </c>
      <c r="R33" s="17" t="str">
        <f>[13]투창!$C$16</f>
        <v>우석진</v>
      </c>
      <c r="S33" s="18" t="str">
        <f>[13]투창!$E$16</f>
        <v>경기체육고</v>
      </c>
      <c r="T33" s="19" t="str">
        <f>[13]투창!$F$16</f>
        <v>54.87</v>
      </c>
      <c r="U33" s="17" t="str">
        <f>[13]투창!$C$17</f>
        <v>조성준</v>
      </c>
      <c r="V33" s="18" t="str">
        <f>[13]투창!$E$17</f>
        <v>충현고</v>
      </c>
      <c r="W33" s="19" t="str">
        <f>[13]투창!$F$17</f>
        <v>45.42</v>
      </c>
      <c r="X33" s="17" t="str">
        <f>[13]투창!$C$18</f>
        <v>권용은</v>
      </c>
      <c r="Y33" s="18" t="str">
        <f>[13]투창!$E$18</f>
        <v>문창고</v>
      </c>
      <c r="Z33" s="19" t="str">
        <f>[13]투창!$F$18</f>
        <v>44.91</v>
      </c>
    </row>
    <row r="34" spans="1:26" s="65" customFormat="1" ht="13.5" customHeight="1">
      <c r="A34" s="51">
        <v>2</v>
      </c>
      <c r="B34" s="15" t="s">
        <v>66</v>
      </c>
      <c r="C34" s="17" t="str">
        <f>'[13]10종경기'!$C$11</f>
        <v>박정민</v>
      </c>
      <c r="D34" s="18" t="str">
        <f>'[13]10종경기'!$E$11</f>
        <v>이리공업고</v>
      </c>
      <c r="E34" s="19" t="str">
        <f>'[13]10종경기'!$F$11</f>
        <v>5,389점</v>
      </c>
      <c r="F34" s="17" t="str">
        <f>'[13]10종경기'!$C$12</f>
        <v>이남호</v>
      </c>
      <c r="G34" s="18" t="str">
        <f>'[13]10종경기'!$E$12</f>
        <v>서울체육고</v>
      </c>
      <c r="H34" s="19" t="str">
        <f>'[13]10종경기'!$F$12</f>
        <v>5,047점</v>
      </c>
      <c r="I34" s="17" t="str">
        <f>'[13]10종경기'!$C$13</f>
        <v>김승준</v>
      </c>
      <c r="J34" s="18" t="str">
        <f>'[13]10종경기'!$E$13</f>
        <v>서울체육고</v>
      </c>
      <c r="K34" s="19" t="str">
        <f>'[13]10종경기'!$F$13</f>
        <v>4,974점</v>
      </c>
      <c r="L34" s="17" t="str">
        <f>'[13]10종경기'!$C$14</f>
        <v>김승우</v>
      </c>
      <c r="M34" s="18" t="str">
        <f>'[13]10종경기'!$E$14</f>
        <v>구로고</v>
      </c>
      <c r="N34" s="19" t="str">
        <f>'[13]10종경기'!$F$14</f>
        <v>4,758점</v>
      </c>
      <c r="O34" s="17" t="str">
        <f>'[13]10종경기'!$C$15</f>
        <v>최호창</v>
      </c>
      <c r="P34" s="18" t="str">
        <f>'[13]10종경기'!$E$15</f>
        <v>경기덕계고</v>
      </c>
      <c r="Q34" s="19" t="str">
        <f>'[13]10종경기'!$F$15</f>
        <v>3,902점</v>
      </c>
      <c r="R34" s="17" t="str">
        <f>'[13]10종경기'!$C$16</f>
        <v>류민호</v>
      </c>
      <c r="S34" s="18" t="str">
        <f>'[13]10종경기'!$E$16</f>
        <v>경기체육고</v>
      </c>
      <c r="T34" s="19" t="str">
        <f>'[13]10종경기'!$F$16</f>
        <v>3,671점</v>
      </c>
      <c r="U34" s="17" t="str">
        <f>'[13]10종경기'!$C$17</f>
        <v>고종원</v>
      </c>
      <c r="V34" s="18" t="str">
        <f>'[13]10종경기'!$E$17</f>
        <v>충북체육고</v>
      </c>
      <c r="W34" s="19" t="str">
        <f>'[13]10종경기'!$F$17</f>
        <v>3,081점</v>
      </c>
      <c r="X34" s="17"/>
      <c r="Y34" s="18"/>
      <c r="Z34" s="19"/>
    </row>
    <row r="35" spans="1:26" s="65" customFormat="1" ht="13.5" customHeight="1">
      <c r="A35" s="54"/>
      <c r="B35" s="34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s="65" customFormat="1" ht="15.75" customHeight="1">
      <c r="A36" s="54"/>
      <c r="B36" s="11" t="s">
        <v>67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53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s="48" customFormat="1">
      <c r="A38" s="53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X21:Z21"/>
    <mergeCell ref="O23:Q23"/>
    <mergeCell ref="R23:T23"/>
    <mergeCell ref="X23:Z23"/>
    <mergeCell ref="U23:W23"/>
    <mergeCell ref="C23:E23"/>
    <mergeCell ref="F23:H23"/>
    <mergeCell ref="I23:K23"/>
    <mergeCell ref="L23:N23"/>
    <mergeCell ref="U21:W21"/>
    <mergeCell ref="E2:T2"/>
    <mergeCell ref="B3:C3"/>
    <mergeCell ref="F3:S3"/>
    <mergeCell ref="A26:A27"/>
    <mergeCell ref="A28:A29"/>
    <mergeCell ref="R21:T21"/>
    <mergeCell ref="A7:A8"/>
    <mergeCell ref="A9:A10"/>
    <mergeCell ref="A15:A16"/>
    <mergeCell ref="L21:N21"/>
    <mergeCell ref="O21:Q21"/>
    <mergeCell ref="A20:A21"/>
    <mergeCell ref="C21:E21"/>
    <mergeCell ref="F21:H21"/>
    <mergeCell ref="I21:K21"/>
    <mergeCell ref="A22:A23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6"/>
  <sheetViews>
    <sheetView showGridLines="0" view="pageBreakPreview" zoomScale="120" zoomScaleSheetLayoutView="120" workbookViewId="0">
      <selection activeCell="E2" sqref="E2:T2"/>
    </sheetView>
  </sheetViews>
  <sheetFormatPr defaultRowHeight="13.5"/>
  <cols>
    <col min="1" max="1" width="2.3320312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52"/>
    </row>
    <row r="2" spans="1:26" s="9" customFormat="1" ht="45" customHeight="1" thickBot="1">
      <c r="A2" s="52"/>
      <c r="B2" s="10"/>
      <c r="C2" s="10"/>
      <c r="D2" s="10"/>
      <c r="E2" s="102" t="s">
        <v>78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50" t="s">
        <v>29</v>
      </c>
      <c r="V2" s="50"/>
      <c r="W2" s="50"/>
      <c r="X2" s="50"/>
      <c r="Y2" s="50"/>
      <c r="Z2" s="50"/>
    </row>
    <row r="3" spans="1:26" s="9" customFormat="1" ht="14.25" thickTop="1">
      <c r="A3" s="52"/>
      <c r="B3" s="104" t="s">
        <v>81</v>
      </c>
      <c r="C3" s="104"/>
      <c r="D3" s="10"/>
      <c r="E3" s="10"/>
      <c r="F3" s="105" t="s">
        <v>79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0</v>
      </c>
      <c r="C5" s="2"/>
      <c r="D5" s="3" t="s">
        <v>2</v>
      </c>
      <c r="E5" s="4"/>
      <c r="F5" s="2"/>
      <c r="G5" s="3" t="s">
        <v>3</v>
      </c>
      <c r="H5" s="4"/>
      <c r="I5" s="2"/>
      <c r="J5" s="3" t="s">
        <v>4</v>
      </c>
      <c r="K5" s="4"/>
      <c r="L5" s="2"/>
      <c r="M5" s="3" t="s">
        <v>5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8</v>
      </c>
      <c r="W5" s="4"/>
      <c r="X5" s="2"/>
      <c r="Y5" s="3" t="s">
        <v>9</v>
      </c>
      <c r="Z5" s="4"/>
    </row>
    <row r="6" spans="1:26" ht="14.25" thickBot="1">
      <c r="B6" s="6" t="s">
        <v>1</v>
      </c>
      <c r="C6" s="5" t="s">
        <v>10</v>
      </c>
      <c r="D6" s="5" t="s">
        <v>11</v>
      </c>
      <c r="E6" s="5" t="s">
        <v>12</v>
      </c>
      <c r="F6" s="5" t="s">
        <v>10</v>
      </c>
      <c r="G6" s="5" t="s">
        <v>11</v>
      </c>
      <c r="H6" s="5" t="s">
        <v>12</v>
      </c>
      <c r="I6" s="5" t="s">
        <v>10</v>
      </c>
      <c r="J6" s="5" t="s">
        <v>11</v>
      </c>
      <c r="K6" s="5" t="s">
        <v>12</v>
      </c>
      <c r="L6" s="5" t="s">
        <v>10</v>
      </c>
      <c r="M6" s="5" t="s">
        <v>11</v>
      </c>
      <c r="N6" s="5" t="s">
        <v>12</v>
      </c>
      <c r="O6" s="5" t="s">
        <v>10</v>
      </c>
      <c r="P6" s="5" t="s">
        <v>11</v>
      </c>
      <c r="Q6" s="5" t="s">
        <v>12</v>
      </c>
      <c r="R6" s="5" t="s">
        <v>10</v>
      </c>
      <c r="S6" s="5" t="s">
        <v>11</v>
      </c>
      <c r="T6" s="5" t="s">
        <v>12</v>
      </c>
      <c r="U6" s="5" t="s">
        <v>10</v>
      </c>
      <c r="V6" s="5" t="s">
        <v>11</v>
      </c>
      <c r="W6" s="5" t="s">
        <v>12</v>
      </c>
      <c r="X6" s="5" t="s">
        <v>10</v>
      </c>
      <c r="Y6" s="5" t="s">
        <v>11</v>
      </c>
      <c r="Z6" s="5" t="s">
        <v>12</v>
      </c>
    </row>
    <row r="7" spans="1:26" s="65" customFormat="1" ht="13.5" customHeight="1" thickTop="1">
      <c r="A7" s="106">
        <v>1</v>
      </c>
      <c r="B7" s="12" t="s">
        <v>17</v>
      </c>
      <c r="C7" s="25" t="str">
        <f>[14]결승기록지!$C$11</f>
        <v>이한나</v>
      </c>
      <c r="D7" s="26" t="str">
        <f>[14]결승기록지!$E$11</f>
        <v>경기수원정보과학고</v>
      </c>
      <c r="E7" s="27">
        <f>[14]결승기록지!$F$11</f>
        <v>12.52</v>
      </c>
      <c r="F7" s="25" t="str">
        <f>[14]결승기록지!$C$12</f>
        <v>윤효정</v>
      </c>
      <c r="G7" s="26" t="str">
        <f>[14]결승기록지!$E$12</f>
        <v>경기체육고</v>
      </c>
      <c r="H7" s="27">
        <f>[14]결승기록지!$F$12</f>
        <v>12.58</v>
      </c>
      <c r="I7" s="25" t="str">
        <f>[14]결승기록지!$C$13</f>
        <v>권하영</v>
      </c>
      <c r="J7" s="26" t="str">
        <f>[14]결승기록지!$E$13</f>
        <v>경기체육고</v>
      </c>
      <c r="K7" s="27">
        <f>[14]결승기록지!$F$13</f>
        <v>12.59</v>
      </c>
      <c r="L7" s="25" t="str">
        <f>[14]결승기록지!$C$14</f>
        <v>이지호</v>
      </c>
      <c r="M7" s="26" t="str">
        <f>[14]결승기록지!$E$14</f>
        <v>태원고</v>
      </c>
      <c r="N7" s="27">
        <f>[14]결승기록지!$F$14</f>
        <v>12.61</v>
      </c>
      <c r="O7" s="25" t="str">
        <f>[14]결승기록지!$C$15</f>
        <v>한예솔</v>
      </c>
      <c r="P7" s="26" t="str">
        <f>[14]결승기록지!$E$15</f>
        <v>경남체육고</v>
      </c>
      <c r="Q7" s="27" t="str">
        <f>[14]결승기록지!$F$15</f>
        <v>12.70</v>
      </c>
      <c r="R7" s="25" t="str">
        <f>[14]결승기록지!$C$16</f>
        <v>김하은</v>
      </c>
      <c r="S7" s="26" t="str">
        <f>[14]결승기록지!$E$16</f>
        <v>경기용인고</v>
      </c>
      <c r="T7" s="27">
        <f>[14]결승기록지!$F$16</f>
        <v>12.72</v>
      </c>
      <c r="U7" s="25" t="str">
        <f>[14]결승기록지!$C$17</f>
        <v>김재연</v>
      </c>
      <c r="V7" s="26" t="str">
        <f>[14]결승기록지!$E$17</f>
        <v>경기덕계고</v>
      </c>
      <c r="W7" s="27">
        <f>[14]결승기록지!$F$17</f>
        <v>12.76</v>
      </c>
      <c r="X7" s="25" t="str">
        <f>[14]결승기록지!$C$18</f>
        <v>옥민경</v>
      </c>
      <c r="Y7" s="26" t="str">
        <f>[14]결승기록지!$E$18</f>
        <v>경남체육고</v>
      </c>
      <c r="Z7" s="27">
        <f>[14]결승기록지!$F$18</f>
        <v>12.85</v>
      </c>
    </row>
    <row r="8" spans="1:26" s="65" customFormat="1" ht="13.5" customHeight="1">
      <c r="A8" s="106"/>
      <c r="B8" s="13" t="s">
        <v>13</v>
      </c>
      <c r="C8" s="38"/>
      <c r="D8" s="39" t="str">
        <f>[14]결승기록지!$G$8</f>
        <v>0.5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0"/>
    </row>
    <row r="9" spans="1:26" s="65" customFormat="1" ht="13.5" customHeight="1">
      <c r="A9" s="106">
        <v>2</v>
      </c>
      <c r="B9" s="14" t="s">
        <v>26</v>
      </c>
      <c r="C9" s="35" t="str">
        <f>[15]결승기록지!$C$11</f>
        <v>이한나</v>
      </c>
      <c r="D9" s="71" t="str">
        <f>[15]결승기록지!$E$11</f>
        <v>경기수원정보과학고</v>
      </c>
      <c r="E9" s="36">
        <f>[15]결승기록지!$F$11</f>
        <v>25.53</v>
      </c>
      <c r="F9" s="35" t="str">
        <f>[15]결승기록지!$C$12</f>
        <v>권하영</v>
      </c>
      <c r="G9" s="71" t="str">
        <f>[15]결승기록지!$E$12</f>
        <v>경기체육고</v>
      </c>
      <c r="H9" s="36">
        <f>[15]결승기록지!$F$12</f>
        <v>25.61</v>
      </c>
      <c r="I9" s="35" t="str">
        <f>[15]결승기록지!$C$13</f>
        <v>윤효정</v>
      </c>
      <c r="J9" s="71" t="str">
        <f>[15]결승기록지!$E$13</f>
        <v>경기체육고</v>
      </c>
      <c r="K9" s="36">
        <f>[15]결승기록지!$F$13</f>
        <v>26.04</v>
      </c>
      <c r="L9" s="35" t="str">
        <f>[15]결승기록지!$C$14</f>
        <v>문시연</v>
      </c>
      <c r="M9" s="71" t="str">
        <f>[15]결승기록지!$E$14</f>
        <v>경기체육고</v>
      </c>
      <c r="N9" s="36">
        <f>[15]결승기록지!$F$14</f>
        <v>26.21</v>
      </c>
      <c r="O9" s="35" t="str">
        <f>[15]결승기록지!$C$15</f>
        <v>유수민</v>
      </c>
      <c r="P9" s="71" t="str">
        <f>[15]결승기록지!$E$15</f>
        <v>경기체육고</v>
      </c>
      <c r="Q9" s="36" t="str">
        <f>[15]결승기록지!$F$15</f>
        <v>26.30</v>
      </c>
      <c r="R9" s="35" t="str">
        <f>[15]결승기록지!$C$16</f>
        <v>백비원</v>
      </c>
      <c r="S9" s="71" t="str">
        <f>[15]결승기록지!$E$16</f>
        <v>세정상업고</v>
      </c>
      <c r="T9" s="36">
        <f>[15]결승기록지!$F$16</f>
        <v>26.49</v>
      </c>
      <c r="U9" s="35" t="str">
        <f>[15]결승기록지!$C$17</f>
        <v>노지현</v>
      </c>
      <c r="V9" s="71" t="str">
        <f>[15]결승기록지!$E$17</f>
        <v>예천여자고</v>
      </c>
      <c r="W9" s="36">
        <f>[15]결승기록지!$F$17</f>
        <v>26.64</v>
      </c>
      <c r="X9" s="35" t="str">
        <f>[15]결승기록지!$C$18</f>
        <v>한예솔</v>
      </c>
      <c r="Y9" s="71" t="str">
        <f>[15]결승기록지!$E$18</f>
        <v>경남체육고</v>
      </c>
      <c r="Z9" s="86">
        <f>[15]결승기록지!$F$18</f>
        <v>26.65</v>
      </c>
    </row>
    <row r="10" spans="1:26" s="65" customFormat="1" ht="13.5" customHeight="1">
      <c r="A10" s="106"/>
      <c r="B10" s="13" t="s">
        <v>13</v>
      </c>
      <c r="C10" s="38"/>
      <c r="D10" s="39" t="str">
        <f>[15]결승기록지!$G$8</f>
        <v>0.8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0"/>
    </row>
    <row r="11" spans="1:26" s="65" customFormat="1" ht="13.5" customHeight="1">
      <c r="A11" s="51">
        <v>1</v>
      </c>
      <c r="B11" s="15" t="s">
        <v>16</v>
      </c>
      <c r="C11" s="29" t="str">
        <f>[16]결승기록지!$C$11</f>
        <v>박예빈</v>
      </c>
      <c r="D11" s="30" t="str">
        <f>[16]결승기록지!$E$11</f>
        <v>경기용인고</v>
      </c>
      <c r="E11" s="31" t="str">
        <f>[16]결승기록지!$F$11</f>
        <v>59.06</v>
      </c>
      <c r="F11" s="29" t="str">
        <f>[16]결승기록지!$C$12</f>
        <v>김지혜</v>
      </c>
      <c r="G11" s="30" t="str">
        <f>[16]결승기록지!$E$12</f>
        <v>경기체육고</v>
      </c>
      <c r="H11" s="31" t="str">
        <f>[16]결승기록지!$F$12</f>
        <v>59.20</v>
      </c>
      <c r="I11" s="29" t="str">
        <f>[16]결승기록지!$C$13</f>
        <v>문시연</v>
      </c>
      <c r="J11" s="30" t="str">
        <f>[16]결승기록지!$E$13</f>
        <v>경기체육고</v>
      </c>
      <c r="K11" s="31" t="str">
        <f>[16]결승기록지!$F$13</f>
        <v>59.32</v>
      </c>
      <c r="L11" s="29" t="str">
        <f>[16]결승기록지!$C$14</f>
        <v>김민재</v>
      </c>
      <c r="M11" s="30" t="str">
        <f>[16]결승기록지!$E$14</f>
        <v>서울체육고</v>
      </c>
      <c r="N11" s="31" t="str">
        <f>[16]결승기록지!$F$14</f>
        <v>1:01.72</v>
      </c>
      <c r="O11" s="29" t="str">
        <f>[16]결승기록지!$C$15</f>
        <v>유수민</v>
      </c>
      <c r="P11" s="30" t="str">
        <f>[16]결승기록지!$E$15</f>
        <v>경기체육고</v>
      </c>
      <c r="Q11" s="31" t="str">
        <f>[16]결승기록지!$F$15</f>
        <v>1:02.28</v>
      </c>
      <c r="R11" s="29" t="str">
        <f>[16]결승기록지!$C$16</f>
        <v>전혜원</v>
      </c>
      <c r="S11" s="30" t="str">
        <f>[16]결승기록지!$E$16</f>
        <v>김화공업고</v>
      </c>
      <c r="T11" s="31" t="str">
        <f>[16]결승기록지!$F$16</f>
        <v>1:02.41</v>
      </c>
      <c r="U11" s="29" t="str">
        <f>[16]결승기록지!$C$17</f>
        <v>황봄이</v>
      </c>
      <c r="V11" s="30" t="str">
        <f>[16]결승기록지!$E$17</f>
        <v>충현고</v>
      </c>
      <c r="W11" s="31" t="str">
        <f>[16]결승기록지!$F$17</f>
        <v>1:02.97</v>
      </c>
      <c r="X11" s="29" t="str">
        <f>[16]결승기록지!$C$18</f>
        <v>강영은</v>
      </c>
      <c r="Y11" s="30" t="str">
        <f>[16]결승기록지!$E$18</f>
        <v>강원체육고</v>
      </c>
      <c r="Z11" s="31" t="str">
        <f>[16]결승기록지!$F$18</f>
        <v>1:03.81</v>
      </c>
    </row>
    <row r="12" spans="1:26" s="65" customFormat="1" ht="13.5" customHeight="1">
      <c r="A12" s="51">
        <v>3</v>
      </c>
      <c r="B12" s="15" t="s">
        <v>27</v>
      </c>
      <c r="C12" s="29" t="str">
        <f>[17]결승기록지!$C$11</f>
        <v>윤은지</v>
      </c>
      <c r="D12" s="30" t="str">
        <f>[17]결승기록지!$E$11</f>
        <v>김천한일여자고</v>
      </c>
      <c r="E12" s="31" t="str">
        <f>[17]결승기록지!$F$11</f>
        <v>2:19.71</v>
      </c>
      <c r="F12" s="29" t="str">
        <f>[17]결승기록지!$C$12</f>
        <v>이진원</v>
      </c>
      <c r="G12" s="30" t="str">
        <f>[17]결승기록지!$E$12</f>
        <v>순창고</v>
      </c>
      <c r="H12" s="31" t="str">
        <f>[17]결승기록지!$F$12</f>
        <v>2:21.60</v>
      </c>
      <c r="I12" s="29" t="str">
        <f>[17]결승기록지!$C$13</f>
        <v>황봄이</v>
      </c>
      <c r="J12" s="30" t="str">
        <f>[17]결승기록지!$E$13</f>
        <v>충현고</v>
      </c>
      <c r="K12" s="31" t="str">
        <f>[17]결승기록지!$F$13</f>
        <v>2:22.64</v>
      </c>
      <c r="L12" s="29" t="str">
        <f>[17]결승기록지!$C$14</f>
        <v>김수진</v>
      </c>
      <c r="M12" s="30" t="str">
        <f>[17]결승기록지!$E$14</f>
        <v>오류고</v>
      </c>
      <c r="N12" s="31" t="str">
        <f>[17]결승기록지!$F$14</f>
        <v>2:23.68</v>
      </c>
      <c r="O12" s="29" t="str">
        <f>[17]결승기록지!$C$15</f>
        <v>박수빈</v>
      </c>
      <c r="P12" s="30" t="str">
        <f>[17]결승기록지!$E$15</f>
        <v>영광공업고</v>
      </c>
      <c r="Q12" s="31" t="str">
        <f>[17]결승기록지!$F$15</f>
        <v>2:24.31</v>
      </c>
      <c r="R12" s="29" t="str">
        <f>[17]결승기록지!$C$16</f>
        <v>박혜선</v>
      </c>
      <c r="S12" s="30" t="str">
        <f>[17]결승기록지!$E$16</f>
        <v>김천한일여자고</v>
      </c>
      <c r="T12" s="31" t="str">
        <f>[17]결승기록지!$F$16</f>
        <v>2:24.56</v>
      </c>
      <c r="U12" s="29" t="str">
        <f>[17]결승기록지!$C$17</f>
        <v>김스라</v>
      </c>
      <c r="V12" s="30" t="str">
        <f>[17]결승기록지!$E$17</f>
        <v>경기체육고</v>
      </c>
      <c r="W12" s="31" t="str">
        <f>[17]결승기록지!$F$17</f>
        <v>2:27.75</v>
      </c>
      <c r="X12" s="29" t="str">
        <f>[17]결승기록지!$C$18</f>
        <v>김가인</v>
      </c>
      <c r="Y12" s="30" t="str">
        <f>[17]결승기록지!$E$18</f>
        <v>속초여자고</v>
      </c>
      <c r="Z12" s="31" t="str">
        <f>[17]결승기록지!$F$18</f>
        <v>2:31.92</v>
      </c>
    </row>
    <row r="13" spans="1:26" s="65" customFormat="1" ht="13.5" customHeight="1">
      <c r="A13" s="66">
        <v>2</v>
      </c>
      <c r="B13" s="15" t="s">
        <v>84</v>
      </c>
      <c r="C13" s="29" t="str">
        <f>[18]결승기록지!$C$11</f>
        <v>박명선</v>
      </c>
      <c r="D13" s="30" t="str">
        <f>[18]결승기록지!$E$11</f>
        <v>김천한일여자고</v>
      </c>
      <c r="E13" s="67" t="str">
        <f>[18]결승기록지!$F$11</f>
        <v>4:50.35</v>
      </c>
      <c r="F13" s="29" t="str">
        <f>[18]결승기록지!$C$12</f>
        <v>김수진</v>
      </c>
      <c r="G13" s="30" t="str">
        <f>[18]결승기록지!$E$12</f>
        <v>오류고</v>
      </c>
      <c r="H13" s="67" t="str">
        <f>[18]결승기록지!$F$12</f>
        <v>4:52.38</v>
      </c>
      <c r="I13" s="29" t="str">
        <f>[18]결승기록지!$C$13</f>
        <v>김스라</v>
      </c>
      <c r="J13" s="30" t="str">
        <f>[18]결승기록지!$E$13</f>
        <v>경기체육고</v>
      </c>
      <c r="K13" s="67" t="str">
        <f>[18]결승기록지!$F$13</f>
        <v>4:53.11</v>
      </c>
      <c r="L13" s="29" t="str">
        <f>[18]결승기록지!$C$14</f>
        <v>최민정</v>
      </c>
      <c r="M13" s="30" t="str">
        <f>[18]결승기록지!$E$14</f>
        <v>서울체육고</v>
      </c>
      <c r="N13" s="67" t="str">
        <f>[18]결승기록지!$F$14</f>
        <v>4:56.17</v>
      </c>
      <c r="O13" s="29" t="str">
        <f>[18]결승기록지!$C$15</f>
        <v>이진원</v>
      </c>
      <c r="P13" s="30" t="str">
        <f>[18]결승기록지!$E$15</f>
        <v>순창고</v>
      </c>
      <c r="Q13" s="67" t="str">
        <f>[18]결승기록지!$F$15</f>
        <v>4:57.59</v>
      </c>
      <c r="R13" s="29" t="str">
        <f>[18]결승기록지!$C$16</f>
        <v>김현진</v>
      </c>
      <c r="S13" s="30" t="str">
        <f>[18]결승기록지!$E$16</f>
        <v>영광공업고</v>
      </c>
      <c r="T13" s="67" t="str">
        <f>[18]결승기록지!$F$16</f>
        <v>4:59.78</v>
      </c>
      <c r="U13" s="29" t="str">
        <f>[18]결승기록지!$C$17</f>
        <v>정희정</v>
      </c>
      <c r="V13" s="30" t="str">
        <f>[18]결승기록지!$E$17</f>
        <v>속초여자고</v>
      </c>
      <c r="W13" s="67" t="str">
        <f>[18]결승기록지!$F$17</f>
        <v>5:01.88</v>
      </c>
      <c r="X13" s="29" t="str">
        <f>[18]결승기록지!$C$18</f>
        <v>홍채민</v>
      </c>
      <c r="Y13" s="30" t="str">
        <f>[18]결승기록지!$E$18</f>
        <v>남한고</v>
      </c>
      <c r="Z13" s="67" t="str">
        <f>[18]결승기록지!$F$18</f>
        <v>5:03.79</v>
      </c>
    </row>
    <row r="14" spans="1:26" s="65" customFormat="1" ht="13.5" customHeight="1">
      <c r="A14" s="51">
        <v>3</v>
      </c>
      <c r="B14" s="15" t="s">
        <v>68</v>
      </c>
      <c r="C14" s="17" t="str">
        <f>[19]결승기록지!$C$11</f>
        <v>김화영</v>
      </c>
      <c r="D14" s="18" t="str">
        <f>[19]결승기록지!$E$11</f>
        <v>양구여자고</v>
      </c>
      <c r="E14" s="19" t="str">
        <f>[19]결승기록지!$F$11</f>
        <v>17:51.39</v>
      </c>
      <c r="F14" s="17" t="str">
        <f>[19]결승기록지!$C$12</f>
        <v>최민정</v>
      </c>
      <c r="G14" s="18" t="str">
        <f>[19]결승기록지!$E$12</f>
        <v>서울체육고</v>
      </c>
      <c r="H14" s="19" t="str">
        <f>[19]결승기록지!$F$12</f>
        <v>18:17.73</v>
      </c>
      <c r="I14" s="17" t="str">
        <f>[19]결승기록지!$C$13</f>
        <v>이의진</v>
      </c>
      <c r="J14" s="18" t="str">
        <f>[19]결승기록지!$E$13</f>
        <v>강원체육고</v>
      </c>
      <c r="K14" s="19" t="str">
        <f>[19]결승기록지!$F$13</f>
        <v>18:41.34</v>
      </c>
      <c r="L14" s="17" t="str">
        <f>[19]결승기록지!$C$14</f>
        <v>김수연</v>
      </c>
      <c r="M14" s="18" t="str">
        <f>[19]결승기록지!$E$14</f>
        <v>오류고</v>
      </c>
      <c r="N14" s="19" t="str">
        <f>[19]결승기록지!$F$14</f>
        <v>19:41.75</v>
      </c>
      <c r="O14" s="17" t="str">
        <f>[19]결승기록지!$C$15</f>
        <v>박서연</v>
      </c>
      <c r="P14" s="18" t="str">
        <f>[19]결승기록지!$E$15</f>
        <v>오류고</v>
      </c>
      <c r="Q14" s="19" t="str">
        <f>[19]결승기록지!$F$15</f>
        <v>19:46.60</v>
      </c>
      <c r="R14" s="17" t="str">
        <f>[19]결승기록지!$C$16</f>
        <v>임지율</v>
      </c>
      <c r="S14" s="18" t="str">
        <f>[19]결승기록지!$E$16</f>
        <v>오류고</v>
      </c>
      <c r="T14" s="19" t="str">
        <f>[19]결승기록지!$F$16</f>
        <v>20:23.33</v>
      </c>
      <c r="U14" s="17" t="str">
        <f>[19]결승기록지!$C$17</f>
        <v>김성은</v>
      </c>
      <c r="V14" s="18" t="str">
        <f>[19]결승기록지!$E$17</f>
        <v>속초여자고</v>
      </c>
      <c r="W14" s="19" t="str">
        <f>[19]결승기록지!$F$17</f>
        <v>20:26.44</v>
      </c>
      <c r="X14" s="17" t="str">
        <f>[19]결승기록지!$C$18</f>
        <v>고다현</v>
      </c>
      <c r="Y14" s="18" t="str">
        <f>[19]결승기록지!$E$18</f>
        <v>경기광주중앙고</v>
      </c>
      <c r="Z14" s="19" t="str">
        <f>[19]결승기록지!$F$18</f>
        <v>20:29.81</v>
      </c>
    </row>
    <row r="15" spans="1:26" s="65" customFormat="1" ht="13.5" customHeight="1">
      <c r="A15" s="106">
        <v>2</v>
      </c>
      <c r="B15" s="14" t="s">
        <v>18</v>
      </c>
      <c r="C15" s="20" t="str">
        <f>[20]결승기록지!$C$11</f>
        <v>이상미</v>
      </c>
      <c r="D15" s="21" t="str">
        <f>[20]결승기록지!$E$11</f>
        <v>포천일고</v>
      </c>
      <c r="E15" s="22">
        <f>[20]결승기록지!$F$11</f>
        <v>15.29</v>
      </c>
      <c r="F15" s="20" t="str">
        <f>[20]결승기록지!$C$12</f>
        <v>이나경</v>
      </c>
      <c r="G15" s="21" t="str">
        <f>[20]결승기록지!$E$12</f>
        <v>경북체육고</v>
      </c>
      <c r="H15" s="22">
        <f>[20]결승기록지!$F$12</f>
        <v>15.32</v>
      </c>
      <c r="I15" s="20" t="str">
        <f>[20]결승기록지!$C$13</f>
        <v>이하영</v>
      </c>
      <c r="J15" s="21" t="str">
        <f>[20]결승기록지!$E$13</f>
        <v>인천체육고</v>
      </c>
      <c r="K15" s="22">
        <f>[20]결승기록지!$F$13</f>
        <v>15.49</v>
      </c>
      <c r="L15" s="20" t="str">
        <f>[20]결승기록지!$C$14</f>
        <v>이선민</v>
      </c>
      <c r="M15" s="21" t="str">
        <f>[20]결승기록지!$E$14</f>
        <v>경기덕계고</v>
      </c>
      <c r="N15" s="22">
        <f>[20]결승기록지!$F$14</f>
        <v>15.53</v>
      </c>
      <c r="O15" s="20" t="str">
        <f>[20]결승기록지!$C$15</f>
        <v>김다영</v>
      </c>
      <c r="P15" s="21" t="str">
        <f>[20]결승기록지!$E$15</f>
        <v>충현고</v>
      </c>
      <c r="Q15" s="22">
        <f>[20]결승기록지!$F$15</f>
        <v>16.18</v>
      </c>
      <c r="R15" s="20" t="str">
        <f>[20]결승기록지!$C$16</f>
        <v>정유나</v>
      </c>
      <c r="S15" s="21" t="str">
        <f>[20]결승기록지!$E$16</f>
        <v>포항두호고</v>
      </c>
      <c r="T15" s="22">
        <f>[20]결승기록지!$F$16</f>
        <v>16.309999999999999</v>
      </c>
      <c r="U15" s="20"/>
      <c r="V15" s="21"/>
      <c r="W15" s="22"/>
      <c r="X15" s="20"/>
      <c r="Y15" s="21"/>
      <c r="Z15" s="22"/>
    </row>
    <row r="16" spans="1:26" s="65" customFormat="1" ht="13.5" customHeight="1">
      <c r="A16" s="106"/>
      <c r="B16" s="13" t="s">
        <v>69</v>
      </c>
      <c r="C16" s="38"/>
      <c r="D16" s="39">
        <f>[20]결승기록지!$G$8</f>
        <v>1.9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0"/>
    </row>
    <row r="17" spans="1:26" s="65" customFormat="1" ht="13.5" customHeight="1">
      <c r="A17" s="51">
        <v>3</v>
      </c>
      <c r="B17" s="15" t="s">
        <v>70</v>
      </c>
      <c r="C17" s="17" t="str">
        <f>[21]결승기록지!$C$11</f>
        <v>이해인</v>
      </c>
      <c r="D17" s="18" t="str">
        <f>[21]결승기록지!$E$11</f>
        <v>김화공업고</v>
      </c>
      <c r="E17" s="19" t="str">
        <f>[21]결승기록지!$F$11</f>
        <v>1:01.20</v>
      </c>
      <c r="F17" s="17" t="str">
        <f>[21]결승기록지!$C$12</f>
        <v>김재연</v>
      </c>
      <c r="G17" s="18" t="str">
        <f>[21]결승기록지!$E$12</f>
        <v>경기덕계고</v>
      </c>
      <c r="H17" s="19" t="str">
        <f>[21]결승기록지!$F$12</f>
        <v>1:02.11</v>
      </c>
      <c r="I17" s="17" t="str">
        <f>[21]결승기록지!$C$13</f>
        <v>송시영</v>
      </c>
      <c r="J17" s="18" t="str">
        <f>[21]결승기록지!$E$13</f>
        <v>예천여자고</v>
      </c>
      <c r="K17" s="19" t="str">
        <f>[21]결승기록지!$F$13</f>
        <v>1:10.43</v>
      </c>
      <c r="L17" s="17" t="str">
        <f>[21]결승기록지!$C$14</f>
        <v>장세림</v>
      </c>
      <c r="M17" s="18" t="str">
        <f>[21]결승기록지!$E$14</f>
        <v>인일여자고</v>
      </c>
      <c r="N17" s="19" t="str">
        <f>[21]결승기록지!$F$14</f>
        <v>1:10.76</v>
      </c>
      <c r="O17" s="17"/>
      <c r="P17" s="18"/>
      <c r="Q17" s="19"/>
      <c r="R17" s="17"/>
      <c r="S17" s="18"/>
      <c r="T17" s="19"/>
      <c r="U17" s="17"/>
      <c r="V17" s="18"/>
      <c r="W17" s="19"/>
      <c r="X17" s="17"/>
      <c r="Y17" s="18"/>
      <c r="Z17" s="19"/>
    </row>
    <row r="18" spans="1:26" s="65" customFormat="1" ht="13.5" customHeight="1">
      <c r="A18" s="51">
        <v>4</v>
      </c>
      <c r="B18" s="15" t="s">
        <v>71</v>
      </c>
      <c r="C18" s="29" t="str">
        <f>[22]결승기록지!$C$11</f>
        <v>이유림</v>
      </c>
      <c r="D18" s="30" t="str">
        <f>[22]결승기록지!$E$11</f>
        <v>김천한일여자고</v>
      </c>
      <c r="E18" s="72" t="str">
        <f>[22]결승기록지!$F$11</f>
        <v>11:20.25</v>
      </c>
      <c r="F18" s="29" t="str">
        <f>[22]결승기록지!$C$12</f>
        <v>최수아</v>
      </c>
      <c r="G18" s="30" t="str">
        <f>[22]결승기록지!$E$12</f>
        <v>인천체육고</v>
      </c>
      <c r="H18" s="72" t="str">
        <f>[22]결승기록지!$F$12</f>
        <v>11:34.10</v>
      </c>
      <c r="I18" s="29" t="str">
        <f>[22]결승기록지!$C$13</f>
        <v>정혜원</v>
      </c>
      <c r="J18" s="30" t="str">
        <f>[22]결승기록지!$E$13</f>
        <v>전남체육고</v>
      </c>
      <c r="K18" s="72" t="str">
        <f>[22]결승기록지!$F$13</f>
        <v>11:42.08</v>
      </c>
      <c r="L18" s="29" t="str">
        <f>[22]결승기록지!$C$14</f>
        <v>이현정</v>
      </c>
      <c r="M18" s="30" t="str">
        <f>[22]결승기록지!$E$14</f>
        <v>김천한일여자고</v>
      </c>
      <c r="N18" s="72" t="str">
        <f>[22]결승기록지!$F$14</f>
        <v>11:53.75</v>
      </c>
      <c r="O18" s="29" t="str">
        <f>[22]결승기록지!$C$15</f>
        <v>강서연</v>
      </c>
      <c r="P18" s="30" t="str">
        <f>[22]결승기록지!$E$15</f>
        <v>강릉여자고</v>
      </c>
      <c r="Q18" s="72" t="str">
        <f>[22]결승기록지!$F$15</f>
        <v>12:05.82</v>
      </c>
      <c r="R18" s="29" t="str">
        <f>[22]결승기록지!$C$16</f>
        <v>한지혜</v>
      </c>
      <c r="S18" s="30" t="str">
        <f>[22]결승기록지!$E$16</f>
        <v>강릉여자고</v>
      </c>
      <c r="T18" s="72" t="str">
        <f>[22]결승기록지!$F$16</f>
        <v>13:20.05</v>
      </c>
      <c r="U18" s="29" t="str">
        <f>[22]결승기록지!$C$17</f>
        <v>고다현</v>
      </c>
      <c r="V18" s="30" t="str">
        <f>[22]결승기록지!$E$17</f>
        <v>경기광주중앙고</v>
      </c>
      <c r="W18" s="72" t="str">
        <f>[22]결승기록지!$F$17</f>
        <v>14:16.73</v>
      </c>
      <c r="X18" s="29"/>
      <c r="Y18" s="30"/>
      <c r="Z18" s="72"/>
    </row>
    <row r="19" spans="1:26" s="65" customFormat="1" ht="13.5" customHeight="1">
      <c r="A19" s="51">
        <v>2</v>
      </c>
      <c r="B19" s="15" t="s">
        <v>72</v>
      </c>
      <c r="C19" s="17" t="str">
        <f>[23]결승기록지!$C$11</f>
        <v>최미지</v>
      </c>
      <c r="D19" s="18" t="str">
        <f>[23]결승기록지!$E$11</f>
        <v>강릉여자고</v>
      </c>
      <c r="E19" s="19" t="str">
        <f>[23]결승기록지!$F$11</f>
        <v>53:40</v>
      </c>
      <c r="F19" s="17" t="str">
        <f>[23]결승기록지!$C$12</f>
        <v>임지율</v>
      </c>
      <c r="G19" s="18" t="str">
        <f>[23]결승기록지!$E$12</f>
        <v>오류고</v>
      </c>
      <c r="H19" s="19" t="str">
        <f>[23]결승기록지!$F$12</f>
        <v>54:27</v>
      </c>
      <c r="I19" s="17" t="str">
        <f>[23]결승기록지!$C$13</f>
        <v>이선화</v>
      </c>
      <c r="J19" s="18" t="str">
        <f>[23]결승기록지!$E$13</f>
        <v>충현고</v>
      </c>
      <c r="K19" s="19" t="str">
        <f>[23]결승기록지!$F$13</f>
        <v>54:33</v>
      </c>
      <c r="L19" s="17" t="str">
        <f>[23]결승기록지!$C$14</f>
        <v>유다빈</v>
      </c>
      <c r="M19" s="18" t="str">
        <f>[23]결승기록지!$E$14</f>
        <v>남한고</v>
      </c>
      <c r="N19" s="19" t="str">
        <f>[23]결승기록지!$F$14</f>
        <v>54:45</v>
      </c>
      <c r="O19" s="17" t="str">
        <f>[23]결승기록지!$C$15</f>
        <v>강예지</v>
      </c>
      <c r="P19" s="18" t="str">
        <f>[23]결승기록지!$E$15</f>
        <v>충현고</v>
      </c>
      <c r="Q19" s="19" t="str">
        <f>[23]결승기록지!$F$15</f>
        <v>58:57</v>
      </c>
      <c r="R19" s="17" t="str">
        <f>[23]결승기록지!$C$16</f>
        <v>안예진</v>
      </c>
      <c r="S19" s="18" t="str">
        <f>[23]결승기록지!$E$16</f>
        <v>영광공업고</v>
      </c>
      <c r="T19" s="19" t="str">
        <f>[23]결승기록지!$F$16</f>
        <v>1:01:19</v>
      </c>
      <c r="U19" s="17"/>
      <c r="V19" s="18"/>
      <c r="W19" s="19"/>
      <c r="X19" s="17"/>
      <c r="Y19" s="18"/>
      <c r="Z19" s="19"/>
    </row>
    <row r="20" spans="1:26" s="46" customFormat="1" ht="13.5" customHeight="1">
      <c r="A20" s="106">
        <v>3</v>
      </c>
      <c r="B20" s="14" t="s">
        <v>20</v>
      </c>
      <c r="C20" s="20"/>
      <c r="D20" s="21" t="str">
        <f>[24]결승기록지!$E$11</f>
        <v>경남체육고</v>
      </c>
      <c r="E20" s="22">
        <f>[24]결승기록지!$F$11</f>
        <v>50.67</v>
      </c>
      <c r="F20" s="20"/>
      <c r="G20" s="21" t="str">
        <f>[24]결승기록지!$E$12</f>
        <v>경기용인고</v>
      </c>
      <c r="H20" s="22">
        <f>[24]결승기록지!$F$12</f>
        <v>50.98</v>
      </c>
      <c r="I20" s="20"/>
      <c r="J20" s="21" t="str">
        <f>[24]결승기록지!$E$13</f>
        <v>강원체육고</v>
      </c>
      <c r="K20" s="22">
        <f>[24]결승기록지!$F$13</f>
        <v>51.13</v>
      </c>
      <c r="L20" s="20"/>
      <c r="M20" s="21" t="str">
        <f>[24]결승기록지!$E$14</f>
        <v>경기체육고</v>
      </c>
      <c r="N20" s="22">
        <f>[24]결승기록지!$F$14</f>
        <v>51.17</v>
      </c>
      <c r="O20" s="20"/>
      <c r="P20" s="21"/>
      <c r="Q20" s="22"/>
      <c r="R20" s="20"/>
      <c r="S20" s="21"/>
      <c r="T20" s="22"/>
      <c r="U20" s="20"/>
      <c r="V20" s="21"/>
      <c r="W20" s="22"/>
      <c r="X20" s="20"/>
      <c r="Y20" s="21"/>
      <c r="Z20" s="22"/>
    </row>
    <row r="21" spans="1:26" s="46" customFormat="1" ht="13.5" customHeight="1">
      <c r="A21" s="106"/>
      <c r="B21" s="13"/>
      <c r="C21" s="110" t="str">
        <f>[24]결승기록지!$C$11</f>
        <v>김가진 옥민경 조수현 한예솔</v>
      </c>
      <c r="D21" s="111"/>
      <c r="E21" s="112"/>
      <c r="F21" s="110" t="str">
        <f>[24]결승기록지!$C$12</f>
        <v>김예진 김하은 김미수 박예빈</v>
      </c>
      <c r="G21" s="111"/>
      <c r="H21" s="112"/>
      <c r="I21" s="110" t="str">
        <f>[24]결승기록지!$C$13</f>
        <v>조희우 강영은 한정희 이은희</v>
      </c>
      <c r="J21" s="111"/>
      <c r="K21" s="112"/>
      <c r="L21" s="110" t="str">
        <f>[24]결승기록지!$C$14</f>
        <v>연다운 최다빈 김지혜 김나영</v>
      </c>
      <c r="M21" s="111"/>
      <c r="N21" s="112"/>
      <c r="O21" s="110"/>
      <c r="P21" s="111"/>
      <c r="Q21" s="112"/>
      <c r="R21" s="110"/>
      <c r="S21" s="111"/>
      <c r="T21" s="112"/>
      <c r="U21" s="110"/>
      <c r="V21" s="111"/>
      <c r="W21" s="112"/>
      <c r="X21" s="110"/>
      <c r="Y21" s="111"/>
      <c r="Z21" s="112"/>
    </row>
    <row r="22" spans="1:26" s="65" customFormat="1" ht="13.5" customHeight="1">
      <c r="A22" s="106">
        <v>4</v>
      </c>
      <c r="B22" s="14" t="s">
        <v>21</v>
      </c>
      <c r="C22" s="20"/>
      <c r="D22" s="21" t="str">
        <f>[25]결승기록지!$E$11</f>
        <v>경기체육고</v>
      </c>
      <c r="E22" s="22" t="str">
        <f>[25]결승기록지!$F$11</f>
        <v>4:03.14</v>
      </c>
      <c r="F22" s="20"/>
      <c r="G22" s="21" t="str">
        <f>[25]결승기록지!$E$12</f>
        <v>김천한일여자고</v>
      </c>
      <c r="H22" s="22" t="str">
        <f>[25]결승기록지!$F$12</f>
        <v>4:14.17</v>
      </c>
      <c r="I22" s="20"/>
      <c r="J22" s="21" t="str">
        <f>[25]결승기록지!$E$13</f>
        <v>강릉여자고</v>
      </c>
      <c r="K22" s="22" t="str">
        <f>[25]결승기록지!$F$13</f>
        <v>4:14.95</v>
      </c>
      <c r="L22" s="20"/>
      <c r="M22" s="21"/>
      <c r="N22" s="22"/>
      <c r="O22" s="20"/>
      <c r="P22" s="21"/>
      <c r="Q22" s="22"/>
      <c r="R22" s="20"/>
      <c r="S22" s="21"/>
      <c r="T22" s="22"/>
      <c r="U22" s="20"/>
      <c r="V22" s="21"/>
      <c r="W22" s="22"/>
      <c r="X22" s="20"/>
      <c r="Y22" s="21"/>
      <c r="Z22" s="22"/>
    </row>
    <row r="23" spans="1:26" s="65" customFormat="1" ht="13.5" customHeight="1">
      <c r="A23" s="106"/>
      <c r="B23" s="13"/>
      <c r="C23" s="107" t="str">
        <f>[25]결승기록지!$C$11</f>
        <v>문시연 유수민 김지혜 권하영</v>
      </c>
      <c r="D23" s="108"/>
      <c r="E23" s="109"/>
      <c r="F23" s="107" t="str">
        <f>[25]결승기록지!$C$12</f>
        <v>박혜선 윤은지 박명선 석주연</v>
      </c>
      <c r="G23" s="108"/>
      <c r="H23" s="109"/>
      <c r="I23" s="107" t="str">
        <f>[25]결승기록지!$C$13</f>
        <v>이미진 전윤서 김민정 한지혜</v>
      </c>
      <c r="J23" s="108"/>
      <c r="K23" s="109"/>
      <c r="L23" s="107"/>
      <c r="M23" s="108"/>
      <c r="N23" s="109"/>
      <c r="O23" s="107"/>
      <c r="P23" s="108"/>
      <c r="Q23" s="109"/>
      <c r="R23" s="107"/>
      <c r="S23" s="108"/>
      <c r="T23" s="109"/>
      <c r="U23" s="107"/>
      <c r="V23" s="108"/>
      <c r="W23" s="109"/>
      <c r="X23" s="107"/>
      <c r="Y23" s="108"/>
      <c r="Z23" s="109"/>
    </row>
    <row r="24" spans="1:26" s="65" customFormat="1" ht="13.5" customHeight="1">
      <c r="A24" s="73">
        <v>2</v>
      </c>
      <c r="B24" s="14" t="s">
        <v>14</v>
      </c>
      <c r="C24" s="35" t="str">
        <f>[26]높이!$C$11</f>
        <v>복시현</v>
      </c>
      <c r="D24" s="36" t="str">
        <f>[26]높이!$E$11</f>
        <v>이리여자고</v>
      </c>
      <c r="E24" s="37" t="str">
        <f>[26]높이!$F$11</f>
        <v>1.55</v>
      </c>
      <c r="F24" s="35" t="str">
        <f>[26]높이!$C$12</f>
        <v>김하윤</v>
      </c>
      <c r="G24" s="36" t="str">
        <f>[26]높이!$E$12</f>
        <v>서울체육고</v>
      </c>
      <c r="H24" s="37" t="str">
        <f>[26]높이!$F$12</f>
        <v>1.40</v>
      </c>
      <c r="I24" s="35" t="str">
        <f>[26]높이!$C$13</f>
        <v>박수빈</v>
      </c>
      <c r="J24" s="36" t="str">
        <f>[26]높이!$E$13</f>
        <v>강일고</v>
      </c>
      <c r="K24" s="37" t="str">
        <f>[26]높이!$F$13</f>
        <v>1.30</v>
      </c>
      <c r="L24" s="35"/>
      <c r="M24" s="36"/>
      <c r="N24" s="37"/>
      <c r="O24" s="35"/>
      <c r="P24" s="36"/>
      <c r="Q24" s="37"/>
      <c r="R24" s="35"/>
      <c r="S24" s="36"/>
      <c r="T24" s="37"/>
      <c r="U24" s="35"/>
      <c r="V24" s="36"/>
      <c r="W24" s="37"/>
      <c r="X24" s="35"/>
      <c r="Y24" s="36"/>
      <c r="Z24" s="37"/>
    </row>
    <row r="25" spans="1:26" s="65" customFormat="1" ht="13.5" customHeight="1">
      <c r="A25" s="51">
        <v>1</v>
      </c>
      <c r="B25" s="15" t="s">
        <v>15</v>
      </c>
      <c r="C25" s="29" t="str">
        <f>[26]장대!$C$11</f>
        <v>배한나</v>
      </c>
      <c r="D25" s="30" t="str">
        <f>[26]장대!$E$11</f>
        <v>경기체육고</v>
      </c>
      <c r="E25" s="56" t="str">
        <f>[26]장대!$F$11</f>
        <v>3.30</v>
      </c>
      <c r="F25" s="29" t="str">
        <f>[26]장대!$C$12</f>
        <v>임찬혜</v>
      </c>
      <c r="G25" s="30" t="str">
        <f>[26]장대!$E$12</f>
        <v>경기체육고</v>
      </c>
      <c r="H25" s="56" t="str">
        <f>[26]장대!$F$12</f>
        <v>3.00</v>
      </c>
      <c r="I25" s="29" t="str">
        <f>[26]장대!$C$13</f>
        <v>김다은</v>
      </c>
      <c r="J25" s="30" t="str">
        <f>[26]장대!$E$13</f>
        <v>울산스포츠과학고</v>
      </c>
      <c r="K25" s="99" t="s">
        <v>87</v>
      </c>
      <c r="L25" s="29" t="str">
        <f>[26]장대!$C$14</f>
        <v>홍수민</v>
      </c>
      <c r="M25" s="30" t="str">
        <f>[26]장대!$E$14</f>
        <v>서울체육고</v>
      </c>
      <c r="N25" s="99" t="s">
        <v>87</v>
      </c>
      <c r="O25" s="29" t="str">
        <f>[26]장대!$C$15</f>
        <v>오세희</v>
      </c>
      <c r="P25" s="30" t="str">
        <f>[26]장대!$E$15</f>
        <v>경기체육고</v>
      </c>
      <c r="Q25" s="56" t="str">
        <f>[26]장대!$F$15</f>
        <v>2.40</v>
      </c>
      <c r="R25" s="29"/>
      <c r="S25" s="30"/>
      <c r="T25" s="56"/>
      <c r="U25" s="29"/>
      <c r="V25" s="30"/>
      <c r="W25" s="56"/>
      <c r="X25" s="29"/>
      <c r="Y25" s="30"/>
      <c r="Z25" s="56"/>
    </row>
    <row r="26" spans="1:26" s="65" customFormat="1" ht="13.5" customHeight="1">
      <c r="A26" s="106">
        <v>1</v>
      </c>
      <c r="B26" s="14" t="s">
        <v>22</v>
      </c>
      <c r="C26" s="35" t="str">
        <f>[26]멀리!$C$11</f>
        <v>유한솔</v>
      </c>
      <c r="D26" s="36" t="str">
        <f>[26]멀리!$E$11</f>
        <v>대전체육고</v>
      </c>
      <c r="E26" s="37" t="str">
        <f>[26]멀리!$F$11</f>
        <v>5.41</v>
      </c>
      <c r="F26" s="35" t="str">
        <f>[26]멀리!$C$12</f>
        <v>유진</v>
      </c>
      <c r="G26" s="36" t="str">
        <f>[26]멀리!$E$12</f>
        <v>경기소래고</v>
      </c>
      <c r="H26" s="37" t="str">
        <f>[26]멀리!$F$12</f>
        <v>5.32</v>
      </c>
      <c r="I26" s="35" t="str">
        <f>[26]멀리!$C$13</f>
        <v>김가진</v>
      </c>
      <c r="J26" s="36" t="str">
        <f>[26]멀리!$E$13</f>
        <v>경남체육고</v>
      </c>
      <c r="K26" s="37" t="str">
        <f>[26]멀리!$F$13</f>
        <v>5.23</v>
      </c>
      <c r="L26" s="35" t="str">
        <f>[26]멀리!$C$14</f>
        <v>박진서</v>
      </c>
      <c r="M26" s="36" t="str">
        <f>[26]멀리!$E$14</f>
        <v>경기심원고</v>
      </c>
      <c r="N26" s="37" t="str">
        <f>[26]멀리!$F$14</f>
        <v>5.10</v>
      </c>
      <c r="O26" s="35" t="str">
        <f>[26]멀리!$C$15</f>
        <v>정은아</v>
      </c>
      <c r="P26" s="36" t="str">
        <f>[26]멀리!$E$15</f>
        <v>인천체육고</v>
      </c>
      <c r="Q26" s="37" t="str">
        <f>[26]멀리!$F$15</f>
        <v>4.99</v>
      </c>
      <c r="R26" s="35" t="str">
        <f>[26]멀리!$C$16</f>
        <v>김연희</v>
      </c>
      <c r="S26" s="36" t="str">
        <f>[26]멀리!$E$16</f>
        <v>경기용인고</v>
      </c>
      <c r="T26" s="37" t="str">
        <f>[26]멀리!$F$16</f>
        <v>4.72</v>
      </c>
      <c r="U26" s="35" t="str">
        <f>[26]멀리!$C$17</f>
        <v>임수민</v>
      </c>
      <c r="V26" s="36" t="str">
        <f>[26]멀리!$E$17</f>
        <v>김화공업고</v>
      </c>
      <c r="W26" s="37" t="str">
        <f>[26]멀리!$F$17</f>
        <v>4.33</v>
      </c>
      <c r="X26" s="35"/>
      <c r="Y26" s="36"/>
      <c r="Z26" s="37"/>
    </row>
    <row r="27" spans="1:26" s="65" customFormat="1" ht="13.5" customHeight="1">
      <c r="A27" s="106"/>
      <c r="B27" s="13" t="s">
        <v>13</v>
      </c>
      <c r="C27" s="38"/>
      <c r="D27" s="39" t="str">
        <f>[26]멀리!$G$11</f>
        <v>1.6</v>
      </c>
      <c r="E27" s="40"/>
      <c r="F27" s="38"/>
      <c r="G27" s="39" t="str">
        <f>[26]멀리!$G$12</f>
        <v>1.2</v>
      </c>
      <c r="H27" s="40"/>
      <c r="I27" s="38"/>
      <c r="J27" s="39" t="str">
        <f>[26]멀리!$G$13</f>
        <v>1.0</v>
      </c>
      <c r="K27" s="40"/>
      <c r="L27" s="38"/>
      <c r="M27" s="39" t="str">
        <f>[26]멀리!$G$14</f>
        <v>2.8</v>
      </c>
      <c r="N27" s="93" t="s">
        <v>83</v>
      </c>
      <c r="O27" s="38"/>
      <c r="P27" s="39" t="str">
        <f>[26]멀리!$G$15</f>
        <v>2.3</v>
      </c>
      <c r="Q27" s="93" t="s">
        <v>83</v>
      </c>
      <c r="R27" s="38"/>
      <c r="S27" s="39" t="str">
        <f>[26]멀리!$G$16</f>
        <v>2.8</v>
      </c>
      <c r="T27" s="93" t="s">
        <v>83</v>
      </c>
      <c r="U27" s="38"/>
      <c r="V27" s="39" t="str">
        <f>[26]멀리!$G$17</f>
        <v>-0.1</v>
      </c>
      <c r="W27" s="40"/>
      <c r="X27" s="38"/>
      <c r="Y27" s="39"/>
      <c r="Z27" s="40"/>
    </row>
    <row r="28" spans="1:26" s="65" customFormat="1" ht="13.5" customHeight="1">
      <c r="A28" s="106">
        <v>3</v>
      </c>
      <c r="B28" s="14" t="s">
        <v>19</v>
      </c>
      <c r="C28" s="20" t="str">
        <f>[26]세단!$C$11</f>
        <v>박효원</v>
      </c>
      <c r="D28" s="21" t="str">
        <f>[26]세단!$E$11</f>
        <v>서울체육고</v>
      </c>
      <c r="E28" s="22" t="str">
        <f>[26]세단!$F$11</f>
        <v>11.84</v>
      </c>
      <c r="F28" s="20" t="str">
        <f>[26]세단!$C$12</f>
        <v>유진</v>
      </c>
      <c r="G28" s="21" t="str">
        <f>[26]세단!$E$12</f>
        <v>경기소래고</v>
      </c>
      <c r="H28" s="22" t="str">
        <f>[26]세단!$F$12</f>
        <v>11.68</v>
      </c>
      <c r="I28" s="20" t="str">
        <f>[26]세단!$C$13</f>
        <v>정은아</v>
      </c>
      <c r="J28" s="21" t="str">
        <f>[26]세단!$E$13</f>
        <v>인천체육고</v>
      </c>
      <c r="K28" s="22" t="str">
        <f>[26]세단!$F$13</f>
        <v>11.49</v>
      </c>
      <c r="L28" s="20" t="str">
        <f>[26]세단!$C$14</f>
        <v>김가진</v>
      </c>
      <c r="M28" s="21" t="str">
        <f>[26]세단!$E$14</f>
        <v>경남체육고</v>
      </c>
      <c r="N28" s="22" t="str">
        <f>[26]세단!$F$14</f>
        <v>11.22</v>
      </c>
      <c r="O28" s="20" t="str">
        <f>[26]세단!$C$15</f>
        <v>박수빈</v>
      </c>
      <c r="P28" s="21" t="str">
        <f>[26]세단!$E$15</f>
        <v>강일고</v>
      </c>
      <c r="Q28" s="22" t="str">
        <f>[26]세단!$F$15</f>
        <v>11.21</v>
      </c>
      <c r="R28" s="20" t="str">
        <f>[26]세단!$C$16</f>
        <v>박진서</v>
      </c>
      <c r="S28" s="21" t="str">
        <f>[26]세단!$E$16</f>
        <v>경기심원고</v>
      </c>
      <c r="T28" s="22" t="str">
        <f>[26]세단!$F$16</f>
        <v>11.08</v>
      </c>
      <c r="U28" s="20" t="str">
        <f>[26]세단!$C$17</f>
        <v>김연희</v>
      </c>
      <c r="V28" s="21" t="str">
        <f>[26]세단!$E$17</f>
        <v>경기용인고</v>
      </c>
      <c r="W28" s="22" t="str">
        <f>[26]세단!$F$17</f>
        <v>10.90</v>
      </c>
      <c r="X28" s="20"/>
      <c r="Y28" s="21"/>
      <c r="Z28" s="22"/>
    </row>
    <row r="29" spans="1:26" s="65" customFormat="1" ht="13.5" customHeight="1">
      <c r="A29" s="106"/>
      <c r="B29" s="13" t="s">
        <v>69</v>
      </c>
      <c r="C29" s="42"/>
      <c r="D29" s="70" t="str">
        <f>[26]세단!$G$11</f>
        <v>0.4</v>
      </c>
      <c r="E29" s="57"/>
      <c r="F29" s="42"/>
      <c r="G29" s="70" t="str">
        <f>[26]세단!$G$12</f>
        <v>0.3</v>
      </c>
      <c r="H29" s="57"/>
      <c r="I29" s="42"/>
      <c r="J29" s="70" t="str">
        <f>[26]세단!$G$13</f>
        <v>-0.3</v>
      </c>
      <c r="K29" s="57"/>
      <c r="L29" s="42"/>
      <c r="M29" s="70" t="str">
        <f>[26]세단!$G$14</f>
        <v>0.1</v>
      </c>
      <c r="N29" s="57"/>
      <c r="O29" s="42"/>
      <c r="P29" s="70" t="str">
        <f>[26]세단!$G$15</f>
        <v>0.9</v>
      </c>
      <c r="Q29" s="57"/>
      <c r="R29" s="42"/>
      <c r="S29" s="70" t="str">
        <f>[26]세단!$G$16</f>
        <v>1.1</v>
      </c>
      <c r="T29" s="57"/>
      <c r="U29" s="42"/>
      <c r="V29" s="70" t="str">
        <f>[26]세단!$G$17</f>
        <v>0.4</v>
      </c>
      <c r="W29" s="57"/>
      <c r="X29" s="42"/>
      <c r="Y29" s="70"/>
      <c r="Z29" s="57"/>
    </row>
    <row r="30" spans="1:26" s="65" customFormat="1" ht="13.5" customHeight="1">
      <c r="A30" s="51">
        <v>1</v>
      </c>
      <c r="B30" s="15" t="s">
        <v>23</v>
      </c>
      <c r="C30" s="29" t="str">
        <f>[26]포환!$C$11</f>
        <v>김한빈</v>
      </c>
      <c r="D30" s="30" t="str">
        <f>[26]포환!$E$11</f>
        <v>충현고</v>
      </c>
      <c r="E30" s="31" t="str">
        <f>[26]포환!$F$11</f>
        <v>13.07</v>
      </c>
      <c r="F30" s="29" t="str">
        <f>[26]포환!$C$12</f>
        <v>남경민</v>
      </c>
      <c r="G30" s="30" t="str">
        <f>[26]포환!$E$12</f>
        <v>인천체육고</v>
      </c>
      <c r="H30" s="31" t="str">
        <f>[26]포환!$F$12</f>
        <v>11.86</v>
      </c>
      <c r="I30" s="29" t="str">
        <f>[26]포환!$C$13</f>
        <v>이아빈</v>
      </c>
      <c r="J30" s="30" t="str">
        <f>[26]포환!$E$13</f>
        <v>이리공업고</v>
      </c>
      <c r="K30" s="31" t="str">
        <f>[26]포환!$F$13</f>
        <v>10.92</v>
      </c>
      <c r="L30" s="29" t="str">
        <f>[26]포환!$C$14</f>
        <v>진서희</v>
      </c>
      <c r="M30" s="30" t="str">
        <f>[26]포환!$E$14</f>
        <v>포항두호고</v>
      </c>
      <c r="N30" s="31" t="str">
        <f>[26]포환!$F$14</f>
        <v>10.53</v>
      </c>
      <c r="O30" s="29" t="str">
        <f>[26]포환!$C$15</f>
        <v>임채완</v>
      </c>
      <c r="P30" s="30" t="str">
        <f>[26]포환!$E$15</f>
        <v>경기심원고</v>
      </c>
      <c r="Q30" s="31" t="str">
        <f>[26]포환!$F$15</f>
        <v>6.70</v>
      </c>
      <c r="R30" s="29"/>
      <c r="S30" s="30"/>
      <c r="T30" s="31"/>
      <c r="U30" s="29"/>
      <c r="V30" s="30"/>
      <c r="W30" s="31"/>
      <c r="X30" s="29"/>
      <c r="Y30" s="30"/>
      <c r="Z30" s="31"/>
    </row>
    <row r="31" spans="1:26" s="65" customFormat="1" ht="13.5" customHeight="1">
      <c r="A31" s="51">
        <v>3</v>
      </c>
      <c r="B31" s="15" t="s">
        <v>25</v>
      </c>
      <c r="C31" s="29" t="str">
        <f>[26]원반!$C$11</f>
        <v>박수진</v>
      </c>
      <c r="D31" s="30" t="str">
        <f>[26]원반!$E$11</f>
        <v>이리공업고</v>
      </c>
      <c r="E31" s="31">
        <f>[26]원반!$F$11</f>
        <v>42.71</v>
      </c>
      <c r="F31" s="29" t="str">
        <f>[26]원반!$C$12</f>
        <v>박혜지</v>
      </c>
      <c r="G31" s="30" t="str">
        <f>[26]원반!$E$12</f>
        <v>전남체육고</v>
      </c>
      <c r="H31" s="31">
        <f>[26]원반!$F$12</f>
        <v>40.619999999999997</v>
      </c>
      <c r="I31" s="29" t="str">
        <f>[26]원반!$C$13</f>
        <v>양은서</v>
      </c>
      <c r="J31" s="30" t="str">
        <f>[26]원반!$E$13</f>
        <v>경기체육고</v>
      </c>
      <c r="K31" s="31" t="str">
        <f>[26]원반!$F$13</f>
        <v>37.90</v>
      </c>
      <c r="L31" s="29" t="str">
        <f>[26]원반!$C$14</f>
        <v>김예은</v>
      </c>
      <c r="M31" s="30" t="str">
        <f>[26]원반!$E$14</f>
        <v>강원체육고</v>
      </c>
      <c r="N31" s="56">
        <f>[26]원반!$F$14</f>
        <v>37.270000000000003</v>
      </c>
      <c r="O31" s="29" t="str">
        <f>[26]원반!$C$15</f>
        <v>민세빈</v>
      </c>
      <c r="P31" s="30" t="str">
        <f>[26]원반!$E$15</f>
        <v>서울체육고</v>
      </c>
      <c r="Q31" s="56">
        <f>[26]원반!$F$15</f>
        <v>36.659999999999997</v>
      </c>
      <c r="R31" s="29" t="str">
        <f>[26]원반!$C$16</f>
        <v>김선희</v>
      </c>
      <c r="S31" s="30" t="str">
        <f>[26]원반!$E$16</f>
        <v>경남체육고</v>
      </c>
      <c r="T31" s="31">
        <f>[26]원반!$F$16</f>
        <v>35.11</v>
      </c>
      <c r="U31" s="29" t="str">
        <f>[26]원반!$C$17</f>
        <v>이다이</v>
      </c>
      <c r="V31" s="30" t="str">
        <f>[26]원반!$E$17</f>
        <v>서울체육고</v>
      </c>
      <c r="W31" s="31">
        <f>[26]원반!$F$17</f>
        <v>32.28</v>
      </c>
      <c r="X31" s="29" t="str">
        <f>[26]원반!$C$18</f>
        <v>배선경</v>
      </c>
      <c r="Y31" s="30" t="str">
        <f>[26]원반!$E$18</f>
        <v>인천체육고</v>
      </c>
      <c r="Z31" s="31">
        <f>[26]원반!$F$18</f>
        <v>31.87</v>
      </c>
    </row>
    <row r="32" spans="1:26" s="65" customFormat="1" ht="13.5" customHeight="1">
      <c r="A32" s="51">
        <v>1</v>
      </c>
      <c r="B32" s="15" t="s">
        <v>73</v>
      </c>
      <c r="C32" s="29" t="str">
        <f>[26]해머!$C$11</f>
        <v>이유라</v>
      </c>
      <c r="D32" s="30" t="str">
        <f>[26]해머!$E$11</f>
        <v>울산스포츠과학고</v>
      </c>
      <c r="E32" s="31" t="str">
        <f>[26]해머!$F$11</f>
        <v>52.35</v>
      </c>
      <c r="F32" s="29" t="str">
        <f>[26]해머!$C$12</f>
        <v>장은휘</v>
      </c>
      <c r="G32" s="30" t="str">
        <f>[26]해머!$E$12</f>
        <v>이리공업고</v>
      </c>
      <c r="H32" s="31" t="str">
        <f>[26]해머!$F$12</f>
        <v>45.53</v>
      </c>
      <c r="I32" s="29" t="str">
        <f>[26]해머!$C$13</f>
        <v>설미연</v>
      </c>
      <c r="J32" s="30" t="str">
        <f>[26]해머!$E$13</f>
        <v>충북체육고</v>
      </c>
      <c r="K32" s="31" t="str">
        <f>[26]해머!$F$13</f>
        <v>43.53</v>
      </c>
      <c r="L32" s="29" t="str">
        <f>[26]해머!$C$14</f>
        <v>손채연</v>
      </c>
      <c r="M32" s="30" t="str">
        <f>[26]해머!$E$14</f>
        <v>충현고</v>
      </c>
      <c r="N32" s="31" t="str">
        <f>[26]해머!$F$14</f>
        <v>42.40</v>
      </c>
      <c r="O32" s="29" t="str">
        <f>[26]해머!$C$15</f>
        <v>박소담</v>
      </c>
      <c r="P32" s="30" t="str">
        <f>[26]해머!$E$15</f>
        <v>충현고</v>
      </c>
      <c r="Q32" s="31" t="str">
        <f>[26]해머!$F$15</f>
        <v>37.66</v>
      </c>
      <c r="R32" s="29" t="str">
        <f>[26]해머!$C$16</f>
        <v>이유정</v>
      </c>
      <c r="S32" s="30" t="str">
        <f>[26]해머!$E$16</f>
        <v>울산스포츠과학고</v>
      </c>
      <c r="T32" s="31" t="str">
        <f>[26]해머!$F$16</f>
        <v>27.97</v>
      </c>
      <c r="U32" s="29"/>
      <c r="V32" s="30"/>
      <c r="W32" s="31"/>
      <c r="X32" s="29"/>
      <c r="Y32" s="30"/>
      <c r="Z32" s="31"/>
    </row>
    <row r="33" spans="1:26" s="65" customFormat="1" ht="13.5" customHeight="1">
      <c r="A33" s="51">
        <v>3</v>
      </c>
      <c r="B33" s="15" t="s">
        <v>24</v>
      </c>
      <c r="C33" s="29" t="str">
        <f>[26]투창!$C$11</f>
        <v>이세빈</v>
      </c>
      <c r="D33" s="30" t="str">
        <f>[26]투창!$E$11</f>
        <v>이리공업고</v>
      </c>
      <c r="E33" s="56" t="str">
        <f>[26]투창!$F$11</f>
        <v>44.80</v>
      </c>
      <c r="F33" s="29" t="str">
        <f>[26]투창!$C$12</f>
        <v>김지민</v>
      </c>
      <c r="G33" s="30" t="str">
        <f>[26]투창!$E$12</f>
        <v>포항두호고</v>
      </c>
      <c r="H33" s="56">
        <f>[26]투창!$F$12</f>
        <v>43.36</v>
      </c>
      <c r="I33" s="29" t="str">
        <f>[26]투창!$C$13</f>
        <v>우진</v>
      </c>
      <c r="J33" s="30" t="str">
        <f>[26]투창!$E$13</f>
        <v>경북체육고</v>
      </c>
      <c r="K33" s="56">
        <f>[26]투창!$F$13</f>
        <v>39.36</v>
      </c>
      <c r="L33" s="29" t="str">
        <f>[26]투창!$C$14</f>
        <v>김어진</v>
      </c>
      <c r="M33" s="30" t="str">
        <f>[26]투창!$E$14</f>
        <v>경기체육고</v>
      </c>
      <c r="N33" s="56">
        <f>[26]투창!$F$14</f>
        <v>38.770000000000003</v>
      </c>
      <c r="O33" s="29" t="str">
        <f>[26]투창!$C$15</f>
        <v>한지수</v>
      </c>
      <c r="P33" s="30" t="str">
        <f>[26]투창!$E$15</f>
        <v>서울체육고</v>
      </c>
      <c r="Q33" s="56">
        <f>[26]투창!$F$15</f>
        <v>37.24</v>
      </c>
      <c r="R33" s="29" t="str">
        <f>[26]투창!$C$16</f>
        <v>염채원</v>
      </c>
      <c r="S33" s="30" t="str">
        <f>[26]투창!$E$16</f>
        <v>울산스포츠과학고</v>
      </c>
      <c r="T33" s="56" t="str">
        <f>[26]투창!$F$16</f>
        <v>35.20</v>
      </c>
      <c r="U33" s="29" t="str">
        <f>[26]투창!$C$17</f>
        <v>신수연</v>
      </c>
      <c r="V33" s="30" t="str">
        <f>[26]투창!$E$17</f>
        <v>강원체육고</v>
      </c>
      <c r="W33" s="56">
        <f>[26]투창!$F$17</f>
        <v>34.130000000000003</v>
      </c>
      <c r="X33" s="29" t="str">
        <f>[26]투창!$C$18</f>
        <v>서정화</v>
      </c>
      <c r="Y33" s="30" t="str">
        <f>[26]투창!$E$18</f>
        <v>충북체육고</v>
      </c>
      <c r="Z33" s="56">
        <f>[26]투창!$F$18</f>
        <v>31.67</v>
      </c>
    </row>
    <row r="34" spans="1:26" s="65" customFormat="1" ht="13.5" customHeight="1">
      <c r="A34" s="51">
        <v>2</v>
      </c>
      <c r="B34" s="15" t="s">
        <v>74</v>
      </c>
      <c r="C34" s="29" t="str">
        <f>'[26]7종경기'!$C$11</f>
        <v>박효원</v>
      </c>
      <c r="D34" s="30" t="str">
        <f>'[26]7종경기'!$E$11</f>
        <v>서울체육고</v>
      </c>
      <c r="E34" s="31" t="str">
        <f>'[26]7종경기'!$F$11</f>
        <v>4,095점</v>
      </c>
      <c r="F34" s="29" t="str">
        <f>'[26]7종경기'!$C$12</f>
        <v>김다영</v>
      </c>
      <c r="G34" s="30" t="str">
        <f>'[26]7종경기'!$E$12</f>
        <v>충현고</v>
      </c>
      <c r="H34" s="31" t="str">
        <f>'[26]7종경기'!$F$12</f>
        <v>3,845점</v>
      </c>
      <c r="I34" s="29" t="str">
        <f>'[26]7종경기'!$C$13</f>
        <v>이예빈</v>
      </c>
      <c r="J34" s="30" t="str">
        <f>'[26]7종경기'!$E$13</f>
        <v>경기체육고</v>
      </c>
      <c r="K34" s="31" t="str">
        <f>'[26]7종경기'!$F$13</f>
        <v>3,660점</v>
      </c>
      <c r="L34" s="29" t="str">
        <f>'[26]7종경기'!$C$14</f>
        <v>정유나</v>
      </c>
      <c r="M34" s="30" t="str">
        <f>'[26]7종경기'!$E$14</f>
        <v>포항두호고</v>
      </c>
      <c r="N34" s="31" t="str">
        <f>'[26]7종경기'!$F$14</f>
        <v>3,456점</v>
      </c>
      <c r="O34" s="29" t="str">
        <f>'[26]7종경기'!$C$15</f>
        <v>이다은</v>
      </c>
      <c r="P34" s="30" t="str">
        <f>'[26]7종경기'!$E$15</f>
        <v>경북체육고</v>
      </c>
      <c r="Q34" s="31" t="str">
        <f>'[26]7종경기'!$F$15</f>
        <v>3,214점</v>
      </c>
      <c r="R34" s="29" t="str">
        <f>'[26]7종경기'!$C$16</f>
        <v>장세림</v>
      </c>
      <c r="S34" s="30" t="str">
        <f>'[26]7종경기'!$E$16</f>
        <v>인일여자고</v>
      </c>
      <c r="T34" s="31" t="str">
        <f>'[26]7종경기'!$F$16</f>
        <v>3,159점</v>
      </c>
      <c r="U34" s="29" t="str">
        <f>'[26]7종경기'!$C$17</f>
        <v>정지은</v>
      </c>
      <c r="V34" s="30" t="str">
        <f>'[26]7종경기'!$E$17</f>
        <v>천안쌍용고</v>
      </c>
      <c r="W34" s="31" t="str">
        <f>'[26]7종경기'!$F$17</f>
        <v>2,985점</v>
      </c>
      <c r="X34" s="29" t="str">
        <f>'[26]7종경기'!$C$18</f>
        <v>이선주</v>
      </c>
      <c r="Y34" s="30" t="str">
        <f>'[26]7종경기'!$E$18</f>
        <v>대전체육고</v>
      </c>
      <c r="Z34" s="31" t="str">
        <f>'[26]7종경기'!$F$18</f>
        <v>2,661점</v>
      </c>
    </row>
    <row r="35" spans="1:26" s="47" customFormat="1" ht="13.5" customHeight="1">
      <c r="A35" s="5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1:26" s="9" customFormat="1" ht="14.25" customHeight="1">
      <c r="A36" s="54"/>
      <c r="B36" s="11" t="s">
        <v>30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Z36"/>
  <sheetViews>
    <sheetView view="pageBreakPreview" zoomScale="120" zoomScaleSheetLayoutView="120" workbookViewId="0">
      <selection activeCell="E2" sqref="E2:T2"/>
    </sheetView>
  </sheetViews>
  <sheetFormatPr defaultRowHeight="13.5"/>
  <cols>
    <col min="1" max="1" width="2.21875" style="5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2187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2187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2187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2187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2187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2187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2187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2187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2187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2187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2187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2187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2187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2187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2187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2187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2187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2187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2187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2187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2187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2187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2187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2187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2187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2187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2187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2187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2187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2187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2187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2187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2187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2187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2187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2187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2187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2187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2187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2187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2187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2187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2187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2187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2187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2187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2187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2187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2187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2187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2187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2187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2187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2187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2187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2187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2187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2187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2187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2187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2187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2187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2187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2" spans="1:26" s="9" customFormat="1" ht="45" customHeight="1" thickBot="1">
      <c r="A2" s="52"/>
      <c r="B2" s="10"/>
      <c r="C2" s="10"/>
      <c r="D2" s="10"/>
      <c r="E2" s="102" t="s">
        <v>78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50" t="s">
        <v>29</v>
      </c>
      <c r="V2" s="50"/>
      <c r="W2" s="50"/>
      <c r="X2" s="50"/>
      <c r="Y2" s="50"/>
      <c r="Z2" s="50"/>
    </row>
    <row r="3" spans="1:26" s="9" customFormat="1" ht="14.25" thickTop="1">
      <c r="A3" s="52"/>
      <c r="B3" s="113"/>
      <c r="C3" s="113"/>
      <c r="D3" s="10"/>
      <c r="E3" s="10"/>
      <c r="F3" s="105" t="s">
        <v>79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52"/>
      <c r="B4" s="64"/>
      <c r="C4" s="64"/>
      <c r="D4" s="10"/>
      <c r="E4" s="10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10"/>
      <c r="U4" s="10"/>
      <c r="V4" s="10"/>
      <c r="W4" s="10"/>
      <c r="X4" s="10"/>
      <c r="Y4" s="10"/>
      <c r="Z4" s="10"/>
    </row>
    <row r="5" spans="1:26" ht="18" customHeight="1">
      <c r="B5" s="114" t="s">
        <v>75</v>
      </c>
      <c r="C5" s="114"/>
      <c r="D5" s="11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0</v>
      </c>
      <c r="C6" s="2"/>
      <c r="D6" s="3" t="s">
        <v>2</v>
      </c>
      <c r="E6" s="4"/>
      <c r="F6" s="2"/>
      <c r="G6" s="3" t="s">
        <v>3</v>
      </c>
      <c r="H6" s="4"/>
      <c r="I6" s="2"/>
      <c r="J6" s="3" t="s">
        <v>4</v>
      </c>
      <c r="K6" s="4"/>
      <c r="L6" s="2"/>
      <c r="M6" s="3" t="s">
        <v>5</v>
      </c>
      <c r="N6" s="4"/>
      <c r="O6" s="2"/>
      <c r="P6" s="3" t="s">
        <v>6</v>
      </c>
      <c r="Q6" s="4"/>
      <c r="R6" s="2"/>
      <c r="S6" s="3" t="s">
        <v>7</v>
      </c>
      <c r="T6" s="4"/>
      <c r="U6" s="2"/>
      <c r="V6" s="3" t="s">
        <v>8</v>
      </c>
      <c r="W6" s="4"/>
      <c r="X6" s="2"/>
      <c r="Y6" s="3" t="s">
        <v>9</v>
      </c>
      <c r="Z6" s="4"/>
    </row>
    <row r="7" spans="1:26" ht="14.25" thickBot="1">
      <c r="B7" s="6" t="s">
        <v>1</v>
      </c>
      <c r="C7" s="5" t="s">
        <v>10</v>
      </c>
      <c r="D7" s="5" t="s">
        <v>11</v>
      </c>
      <c r="E7" s="5" t="s">
        <v>12</v>
      </c>
      <c r="F7" s="5" t="s">
        <v>10</v>
      </c>
      <c r="G7" s="5" t="s">
        <v>11</v>
      </c>
      <c r="H7" s="5" t="s">
        <v>12</v>
      </c>
      <c r="I7" s="5" t="s">
        <v>10</v>
      </c>
      <c r="J7" s="5" t="s">
        <v>11</v>
      </c>
      <c r="K7" s="5" t="s">
        <v>12</v>
      </c>
      <c r="L7" s="5" t="s">
        <v>10</v>
      </c>
      <c r="M7" s="5" t="s">
        <v>11</v>
      </c>
      <c r="N7" s="5" t="s">
        <v>12</v>
      </c>
      <c r="O7" s="5" t="s">
        <v>10</v>
      </c>
      <c r="P7" s="5" t="s">
        <v>11</v>
      </c>
      <c r="Q7" s="5" t="s">
        <v>12</v>
      </c>
      <c r="R7" s="5" t="s">
        <v>10</v>
      </c>
      <c r="S7" s="5" t="s">
        <v>11</v>
      </c>
      <c r="T7" s="5" t="s">
        <v>12</v>
      </c>
      <c r="U7" s="5" t="s">
        <v>10</v>
      </c>
      <c r="V7" s="5" t="s">
        <v>11</v>
      </c>
      <c r="W7" s="5" t="s">
        <v>12</v>
      </c>
      <c r="X7" s="5" t="s">
        <v>10</v>
      </c>
      <c r="Y7" s="5" t="s">
        <v>11</v>
      </c>
      <c r="Z7" s="5" t="s">
        <v>12</v>
      </c>
    </row>
    <row r="8" spans="1:26" s="47" customFormat="1" ht="13.5" customHeight="1" thickTop="1">
      <c r="A8" s="106">
        <v>1</v>
      </c>
      <c r="B8" s="12" t="s">
        <v>17</v>
      </c>
      <c r="C8" s="25" t="str">
        <f>[27]결승기록지!$C$11</f>
        <v>최성열</v>
      </c>
      <c r="D8" s="26" t="str">
        <f>[27]결승기록지!$E$11</f>
        <v>충남체육고</v>
      </c>
      <c r="E8" s="27">
        <f>[27]결승기록지!$F$11</f>
        <v>11.22</v>
      </c>
      <c r="F8" s="25" t="str">
        <f>[27]결승기록지!$C$12</f>
        <v>심지민</v>
      </c>
      <c r="G8" s="26" t="str">
        <f>[27]결승기록지!$E$12</f>
        <v>경기체육고</v>
      </c>
      <c r="H8" s="27">
        <f>[27]결승기록지!$F$12</f>
        <v>11.46</v>
      </c>
      <c r="I8" s="25" t="str">
        <f>[27]결승기록지!$C$13</f>
        <v>서지민</v>
      </c>
      <c r="J8" s="26" t="str">
        <f>[27]결승기록지!$E$13</f>
        <v>경기체육고</v>
      </c>
      <c r="K8" s="27" t="str">
        <f>[27]결승기록지!$F$13</f>
        <v>11.60</v>
      </c>
      <c r="L8" s="25" t="str">
        <f>[27]결승기록지!$C$14</f>
        <v>최지성</v>
      </c>
      <c r="M8" s="26" t="str">
        <f>[27]결승기록지!$E$14</f>
        <v>강원체육고</v>
      </c>
      <c r="N8" s="27">
        <f>[27]결승기록지!$F$14</f>
        <v>11.72</v>
      </c>
      <c r="O8" s="25" t="str">
        <f>[27]결승기록지!$C$15</f>
        <v>서태무</v>
      </c>
      <c r="P8" s="26" t="str">
        <f>[27]결승기록지!$E$15</f>
        <v>충현고</v>
      </c>
      <c r="Q8" s="27">
        <f>[27]결승기록지!$F$15</f>
        <v>11.72</v>
      </c>
      <c r="R8" s="25" t="str">
        <f>[27]결승기록지!$C$16</f>
        <v>이주호</v>
      </c>
      <c r="S8" s="26" t="str">
        <f>[27]결승기록지!$E$16</f>
        <v>충북체육고</v>
      </c>
      <c r="T8" s="27">
        <f>[27]결승기록지!$F$16</f>
        <v>11.82</v>
      </c>
      <c r="U8" s="25" t="str">
        <f>[27]결승기록지!$C$17</f>
        <v>김동규</v>
      </c>
      <c r="V8" s="26" t="str">
        <f>[27]결승기록지!$E$17</f>
        <v>대구체육고</v>
      </c>
      <c r="W8" s="27">
        <f>[27]결승기록지!$F$17</f>
        <v>11.83</v>
      </c>
      <c r="X8" s="25" t="str">
        <f>[27]결승기록지!$C$18</f>
        <v>김윤택</v>
      </c>
      <c r="Y8" s="26" t="str">
        <f>[27]결승기록지!$E$18</f>
        <v>은행고</v>
      </c>
      <c r="Z8" s="27">
        <f>[27]결승기록지!$F$18</f>
        <v>12.06</v>
      </c>
    </row>
    <row r="9" spans="1:26" s="47" customFormat="1" ht="13.5" customHeight="1">
      <c r="A9" s="106"/>
      <c r="B9" s="23" t="s">
        <v>13</v>
      </c>
      <c r="C9" s="96"/>
      <c r="D9" s="63" t="str">
        <f>[27]결승기록지!$G$8</f>
        <v>-1.0</v>
      </c>
      <c r="E9" s="63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0"/>
    </row>
    <row r="10" spans="1:26" s="47" customFormat="1" ht="13.5" customHeight="1">
      <c r="A10" s="51">
        <v>1</v>
      </c>
      <c r="B10" s="15" t="s">
        <v>16</v>
      </c>
      <c r="C10" s="29" t="str">
        <f>[28]결승기록지!$C$11</f>
        <v>곽현빈</v>
      </c>
      <c r="D10" s="30" t="str">
        <f>[28]결승기록지!$E$11</f>
        <v>서울체육고</v>
      </c>
      <c r="E10" s="31" t="str">
        <f>[28]결승기록지!$F$11</f>
        <v>50.62</v>
      </c>
      <c r="F10" s="29" t="str">
        <f>[28]결승기록지!$C$12</f>
        <v>조주환</v>
      </c>
      <c r="G10" s="30" t="str">
        <f>[28]결승기록지!$E$12</f>
        <v>인천체육고</v>
      </c>
      <c r="H10" s="31" t="str">
        <f>[28]결승기록지!$F$12</f>
        <v>51.26</v>
      </c>
      <c r="I10" s="29" t="str">
        <f>[28]결승기록지!$C$13</f>
        <v>전준민</v>
      </c>
      <c r="J10" s="30" t="str">
        <f>[28]결승기록지!$E$13</f>
        <v>경기소래고</v>
      </c>
      <c r="K10" s="31" t="str">
        <f>[28]결승기록지!$F$13</f>
        <v>51.46</v>
      </c>
      <c r="L10" s="29" t="str">
        <f>[28]결승기록지!$C$14</f>
        <v>우연호</v>
      </c>
      <c r="M10" s="30" t="str">
        <f>[28]결승기록지!$E$14</f>
        <v>경기유신고</v>
      </c>
      <c r="N10" s="31" t="str">
        <f>[28]결승기록지!$F$14</f>
        <v>51.47</v>
      </c>
      <c r="O10" s="29" t="str">
        <f>[28]결승기록지!$C$15</f>
        <v>이의현</v>
      </c>
      <c r="P10" s="30" t="str">
        <f>[28]결승기록지!$E$15</f>
        <v>경복고</v>
      </c>
      <c r="Q10" s="31" t="str">
        <f>[28]결승기록지!$F$15</f>
        <v>51.74</v>
      </c>
      <c r="R10" s="29" t="str">
        <f>[28]결승기록지!$C$16</f>
        <v>배성민</v>
      </c>
      <c r="S10" s="30" t="str">
        <f>[28]결승기록지!$E$16</f>
        <v>인천체육고</v>
      </c>
      <c r="T10" s="31" t="str">
        <f>[28]결승기록지!$F$16</f>
        <v>52.02</v>
      </c>
      <c r="U10" s="29" t="str">
        <f>[28]결승기록지!$C$17</f>
        <v>김우혁</v>
      </c>
      <c r="V10" s="30" t="str">
        <f>[28]결승기록지!$E$17</f>
        <v>광주체육고</v>
      </c>
      <c r="W10" s="31" t="str">
        <f>[28]결승기록지!$F$17</f>
        <v>53.31</v>
      </c>
      <c r="X10" s="29"/>
      <c r="Y10" s="30"/>
      <c r="Z10" s="31"/>
    </row>
    <row r="11" spans="1:26" s="47" customFormat="1" ht="13.5" customHeight="1">
      <c r="A11" s="51">
        <v>4</v>
      </c>
      <c r="B11" s="16" t="s">
        <v>28</v>
      </c>
      <c r="C11" s="75" t="str">
        <f>[29]결승기록지!$C$11</f>
        <v>김도엽</v>
      </c>
      <c r="D11" s="34" t="str">
        <f>[29]결승기록지!$E$11</f>
        <v>충현고</v>
      </c>
      <c r="E11" s="76" t="str">
        <f>[29]결승기록지!$F$11</f>
        <v>4:21.31</v>
      </c>
      <c r="F11" s="75" t="str">
        <f>[29]결승기록지!$C$12</f>
        <v>이현우</v>
      </c>
      <c r="G11" s="34" t="str">
        <f>[29]결승기록지!$E$12</f>
        <v>대구체육고</v>
      </c>
      <c r="H11" s="76" t="str">
        <f>[29]결승기록지!$F$12</f>
        <v>4:23.57</v>
      </c>
      <c r="I11" s="75" t="str">
        <f>[29]결승기록지!$C$13</f>
        <v>김진우</v>
      </c>
      <c r="J11" s="34" t="str">
        <f>[29]결승기록지!$E$13</f>
        <v>전남체육고</v>
      </c>
      <c r="K11" s="76" t="str">
        <f>[29]결승기록지!$F$13</f>
        <v>4:24.87</v>
      </c>
      <c r="L11" s="75" t="str">
        <f>[29]결승기록지!$C$14</f>
        <v>박인재</v>
      </c>
      <c r="M11" s="34" t="str">
        <f>[29]결승기록지!$E$14</f>
        <v>강원체육고</v>
      </c>
      <c r="N11" s="76" t="str">
        <f>[29]결승기록지!$F$14</f>
        <v>4:26.64</v>
      </c>
      <c r="O11" s="75" t="str">
        <f>[29]결승기록지!$C$15</f>
        <v>조성민</v>
      </c>
      <c r="P11" s="34" t="str">
        <f>[29]결승기록지!$E$15</f>
        <v>경기문산제일고</v>
      </c>
      <c r="Q11" s="76" t="str">
        <f>[29]결승기록지!$F$15</f>
        <v>4:36.60</v>
      </c>
      <c r="R11" s="75" t="str">
        <f>[29]결승기록지!$C$16</f>
        <v>양준혁</v>
      </c>
      <c r="S11" s="34" t="str">
        <f>[29]결승기록지!$E$16</f>
        <v>해룡고</v>
      </c>
      <c r="T11" s="76" t="str">
        <f>[29]결승기록지!$F$16</f>
        <v>4:37.88</v>
      </c>
      <c r="U11" s="75" t="str">
        <f>[29]결승기록지!$C$17</f>
        <v>고지우</v>
      </c>
      <c r="V11" s="34" t="str">
        <f>[29]결승기록지!$E$17</f>
        <v>경기체육고</v>
      </c>
      <c r="W11" s="76" t="str">
        <f>[29]결승기록지!$F$17</f>
        <v>4:38.43</v>
      </c>
      <c r="X11" s="75" t="str">
        <f>[29]결승기록지!$C$18</f>
        <v>김형욱</v>
      </c>
      <c r="Y11" s="34" t="str">
        <f>[29]결승기록지!$E$18</f>
        <v>김포제일공업고</v>
      </c>
      <c r="Z11" s="76" t="str">
        <f>[29]결승기록지!$F$18</f>
        <v>4:38.76</v>
      </c>
    </row>
    <row r="12" spans="1:26" s="47" customFormat="1" ht="13.5" customHeight="1">
      <c r="A12" s="51">
        <v>2</v>
      </c>
      <c r="B12" s="15" t="s">
        <v>68</v>
      </c>
      <c r="C12" s="29" t="str">
        <f>[30]결승기록지!$C$11</f>
        <v>홍진표</v>
      </c>
      <c r="D12" s="30" t="str">
        <f>[30]결승기록지!$E$11</f>
        <v>충북체육고</v>
      </c>
      <c r="E12" s="67" t="str">
        <f>[30]결승기록지!$F$11</f>
        <v>16:34.23</v>
      </c>
      <c r="F12" s="29" t="str">
        <f>[30]결승기록지!$C$12</f>
        <v>박세민</v>
      </c>
      <c r="G12" s="30" t="str">
        <f>[30]결승기록지!$E$12</f>
        <v>대구체육고</v>
      </c>
      <c r="H12" s="67" t="str">
        <f>[30]결승기록지!$F$12</f>
        <v>16:40.67</v>
      </c>
      <c r="I12" s="29" t="str">
        <f>[30]결승기록지!$C$13</f>
        <v>김주민</v>
      </c>
      <c r="J12" s="30" t="str">
        <f>[30]결승기록지!$E$13</f>
        <v>강원체육고</v>
      </c>
      <c r="K12" s="67" t="str">
        <f>[30]결승기록지!$F$13</f>
        <v>16:54.96</v>
      </c>
      <c r="L12" s="29" t="str">
        <f>[30]결승기록지!$C$14</f>
        <v>김연준</v>
      </c>
      <c r="M12" s="30" t="str">
        <f>[30]결승기록지!$E$14</f>
        <v>경기체육고</v>
      </c>
      <c r="N12" s="67" t="str">
        <f>[30]결승기록지!$F$14</f>
        <v>17:15.31</v>
      </c>
      <c r="O12" s="29" t="str">
        <f>[30]결승기록지!$C$15</f>
        <v>이준호</v>
      </c>
      <c r="P12" s="30" t="str">
        <f>[30]결승기록지!$E$15</f>
        <v>남한고</v>
      </c>
      <c r="Q12" s="67" t="str">
        <f>[30]결승기록지!$F$15</f>
        <v>17:28.03</v>
      </c>
      <c r="R12" s="29" t="str">
        <f>[30]결승기록지!$C$16</f>
        <v>남대현</v>
      </c>
      <c r="S12" s="30" t="str">
        <f>[30]결승기록지!$E$16</f>
        <v>충북체육고</v>
      </c>
      <c r="T12" s="67" t="str">
        <f>[30]결승기록지!$F$16</f>
        <v>17:55.48</v>
      </c>
      <c r="U12" s="29" t="str">
        <f>[30]결승기록지!$C$17</f>
        <v>심규태</v>
      </c>
      <c r="V12" s="30" t="str">
        <f>[30]결승기록지!$E$17</f>
        <v>단양고</v>
      </c>
      <c r="W12" s="67" t="str">
        <f>[30]결승기록지!$F$17</f>
        <v>18:05.99</v>
      </c>
      <c r="X12" s="29" t="str">
        <f>[30]결승기록지!$C$18</f>
        <v>문현성</v>
      </c>
      <c r="Y12" s="30" t="str">
        <f>[30]결승기록지!$E$18</f>
        <v>남한고</v>
      </c>
      <c r="Z12" s="67" t="str">
        <f>[30]결승기록지!$F$18</f>
        <v>18:19.66</v>
      </c>
    </row>
    <row r="13" spans="1:26" s="47" customFormat="1" ht="13.5" customHeight="1">
      <c r="A13" s="106">
        <v>2</v>
      </c>
      <c r="B13" s="14" t="s">
        <v>31</v>
      </c>
      <c r="C13" s="35" t="str">
        <f>[31]결승기록지!$C$11</f>
        <v>임채민</v>
      </c>
      <c r="D13" s="36" t="str">
        <f>[31]결승기록지!$E$11</f>
        <v>광주체육고</v>
      </c>
      <c r="E13" s="37">
        <f>[31]결승기록지!$F$11</f>
        <v>16.440000000000001</v>
      </c>
      <c r="F13" s="35" t="str">
        <f>[31]결승기록지!$C$12</f>
        <v>유수호</v>
      </c>
      <c r="G13" s="36" t="str">
        <f>[31]결승기록지!$E$12</f>
        <v>경기심원고</v>
      </c>
      <c r="H13" s="37" t="str">
        <f>[31]결승기록지!$F$12</f>
        <v>19.00</v>
      </c>
      <c r="I13" s="100" t="s">
        <v>86</v>
      </c>
      <c r="J13" s="36"/>
      <c r="K13" s="37"/>
      <c r="L13" s="35"/>
      <c r="M13" s="36"/>
      <c r="N13" s="37"/>
      <c r="O13" s="35"/>
      <c r="P13" s="36"/>
      <c r="Q13" s="37"/>
      <c r="R13" s="35"/>
      <c r="S13" s="36"/>
      <c r="T13" s="37"/>
      <c r="U13" s="77"/>
      <c r="V13" s="36"/>
      <c r="W13" s="37"/>
      <c r="X13" s="77"/>
      <c r="Y13" s="36"/>
      <c r="Z13" s="37"/>
    </row>
    <row r="14" spans="1:26" s="47" customFormat="1" ht="13.5" customHeight="1">
      <c r="A14" s="106"/>
      <c r="B14" s="13" t="s">
        <v>13</v>
      </c>
      <c r="C14" s="38"/>
      <c r="D14" s="39" t="str">
        <f>[31]결승기록지!$G$8</f>
        <v>-0.1</v>
      </c>
      <c r="E14" s="41"/>
      <c r="F14" s="63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0"/>
    </row>
    <row r="15" spans="1:26" s="47" customFormat="1" ht="13.5" customHeight="1">
      <c r="A15" s="51">
        <v>1</v>
      </c>
      <c r="B15" s="15" t="s">
        <v>14</v>
      </c>
      <c r="C15" s="29" t="str">
        <f>[32]높이!$C$11</f>
        <v>박평화</v>
      </c>
      <c r="D15" s="78" t="str">
        <f>[32]높이!$E$11</f>
        <v>경기체육고</v>
      </c>
      <c r="E15" s="31" t="str">
        <f>[32]높이!$F$11</f>
        <v>1.75</v>
      </c>
      <c r="F15" s="29" t="str">
        <f>[32]높이!$C$12</f>
        <v>유재혁</v>
      </c>
      <c r="G15" s="78" t="str">
        <f>[32]높이!$E$12</f>
        <v>은행고</v>
      </c>
      <c r="H15" s="31" t="str">
        <f>[32]높이!$F$12</f>
        <v>1.75</v>
      </c>
      <c r="I15" s="29" t="str">
        <f>[32]높이!$C$13</f>
        <v>유성은</v>
      </c>
      <c r="J15" s="78" t="str">
        <f>[32]높이!$E$13</f>
        <v>충북체육고</v>
      </c>
      <c r="K15" s="31" t="str">
        <f>[32]높이!$F$13</f>
        <v>1.70</v>
      </c>
      <c r="L15" s="29"/>
      <c r="M15" s="78"/>
      <c r="N15" s="31"/>
      <c r="O15" s="29"/>
      <c r="P15" s="78"/>
      <c r="Q15" s="31"/>
      <c r="R15" s="29"/>
      <c r="S15" s="78"/>
      <c r="T15" s="31"/>
      <c r="U15" s="29"/>
      <c r="V15" s="79"/>
      <c r="W15" s="31"/>
      <c r="X15" s="29"/>
      <c r="Y15" s="79"/>
      <c r="Z15" s="31"/>
    </row>
    <row r="16" spans="1:26" s="47" customFormat="1" ht="13.5" customHeight="1">
      <c r="A16" s="106">
        <v>4</v>
      </c>
      <c r="B16" s="14" t="s">
        <v>22</v>
      </c>
      <c r="C16" s="35" t="str">
        <f>[32]멀리!$C$11</f>
        <v>김태환</v>
      </c>
      <c r="D16" s="36" t="str">
        <f>[32]멀리!$E$11</f>
        <v>경기체육고</v>
      </c>
      <c r="E16" s="37">
        <f>[32]멀리!$F$11</f>
        <v>6.67</v>
      </c>
      <c r="F16" s="35" t="str">
        <f>[32]멀리!$C$12</f>
        <v>조성태</v>
      </c>
      <c r="G16" s="36" t="str">
        <f>[32]멀리!$E$12</f>
        <v>포항두호고</v>
      </c>
      <c r="H16" s="37">
        <f>[32]멀리!$F$12</f>
        <v>6.64</v>
      </c>
      <c r="I16" s="35" t="str">
        <f>[32]멀리!$C$13</f>
        <v>조홍조</v>
      </c>
      <c r="J16" s="36" t="str">
        <f>[32]멀리!$E$13</f>
        <v>경북체육고</v>
      </c>
      <c r="K16" s="37" t="str">
        <f>[32]멀리!$F$13</f>
        <v>6.60</v>
      </c>
      <c r="L16" s="35" t="str">
        <f>[32]멀리!$C$14</f>
        <v>시현욱</v>
      </c>
      <c r="M16" s="36" t="str">
        <f>[32]멀리!$E$14</f>
        <v>경복고</v>
      </c>
      <c r="N16" s="37">
        <f>[32]멀리!$F$14</f>
        <v>6.53</v>
      </c>
      <c r="O16" s="35" t="str">
        <f>[32]멀리!$C$15</f>
        <v>송영조</v>
      </c>
      <c r="P16" s="36" t="str">
        <f>[32]멀리!$E$15</f>
        <v>강일고</v>
      </c>
      <c r="Q16" s="37">
        <f>[32]멀리!$F$15</f>
        <v>6.41</v>
      </c>
      <c r="R16" s="35" t="str">
        <f>[32]멀리!$C$16</f>
        <v>모유성</v>
      </c>
      <c r="S16" s="36" t="str">
        <f>[32]멀리!$E$16</f>
        <v>포천일고</v>
      </c>
      <c r="T16" s="37">
        <f>[32]멀리!$F$16</f>
        <v>6.17</v>
      </c>
      <c r="U16" s="35" t="str">
        <f>[32]멀리!$C$17</f>
        <v>홍현수</v>
      </c>
      <c r="V16" s="36" t="str">
        <f>[32]멀리!$E$17</f>
        <v>강원체육고</v>
      </c>
      <c r="W16" s="37">
        <f>[32]멀리!$F$17</f>
        <v>6.15</v>
      </c>
      <c r="X16" s="35" t="str">
        <f>[32]멀리!$C$18</f>
        <v>곽태우</v>
      </c>
      <c r="Y16" s="36" t="str">
        <f>[32]멀리!$E$18</f>
        <v>강원체육고</v>
      </c>
      <c r="Z16" s="37">
        <f>[32]멀리!$F$18</f>
        <v>6.13</v>
      </c>
    </row>
    <row r="17" spans="1:26" s="47" customFormat="1" ht="13.5" customHeight="1">
      <c r="A17" s="106"/>
      <c r="B17" s="13" t="s">
        <v>69</v>
      </c>
      <c r="C17" s="38"/>
      <c r="D17" s="39" t="str">
        <f>[32]멀리!$G$11</f>
        <v>-0.0</v>
      </c>
      <c r="E17" s="40"/>
      <c r="F17" s="38"/>
      <c r="G17" s="39" t="str">
        <f>[32]멀리!$G$12</f>
        <v>-0.2</v>
      </c>
      <c r="H17" s="40"/>
      <c r="I17" s="38"/>
      <c r="J17" s="39" t="str">
        <f>[32]멀리!$G$13</f>
        <v>-0.2</v>
      </c>
      <c r="K17" s="40"/>
      <c r="L17" s="38"/>
      <c r="M17" s="39" t="str">
        <f>[32]멀리!$G$14</f>
        <v>0.4</v>
      </c>
      <c r="N17" s="40"/>
      <c r="O17" s="38"/>
      <c r="P17" s="39" t="str">
        <f>[32]멀리!$G$15</f>
        <v>1.1</v>
      </c>
      <c r="Q17" s="40"/>
      <c r="R17" s="38"/>
      <c r="S17" s="39" t="str">
        <f>[32]멀리!$G$16</f>
        <v>0.4</v>
      </c>
      <c r="T17" s="40"/>
      <c r="U17" s="38"/>
      <c r="V17" s="39" t="str">
        <f>[32]멀리!$G$11</f>
        <v>-0.0</v>
      </c>
      <c r="W17" s="40"/>
      <c r="X17" s="38"/>
      <c r="Y17" s="39" t="str">
        <f>[32]멀리!$G$11</f>
        <v>-0.0</v>
      </c>
      <c r="Z17" s="40"/>
    </row>
    <row r="18" spans="1:26" s="47" customFormat="1" ht="13.5" customHeight="1">
      <c r="A18" s="51">
        <v>3</v>
      </c>
      <c r="B18" s="15" t="s">
        <v>76</v>
      </c>
      <c r="C18" s="29" t="str">
        <f>[32]포환!$C$11</f>
        <v>이성빈</v>
      </c>
      <c r="D18" s="30" t="str">
        <f>[32]포환!$E$11</f>
        <v>이리공업고</v>
      </c>
      <c r="E18" s="56" t="str">
        <f>[32]포환!$F$11</f>
        <v>16.30</v>
      </c>
      <c r="F18" s="29" t="str">
        <f>[32]포환!$C$12</f>
        <v>문선우</v>
      </c>
      <c r="G18" s="30" t="str">
        <f>[32]포환!$E$12</f>
        <v>서울체육고</v>
      </c>
      <c r="H18" s="56">
        <f>[32]포환!$F$12</f>
        <v>15.28</v>
      </c>
      <c r="I18" s="29" t="str">
        <f>[32]포환!$C$13</f>
        <v>윤은철</v>
      </c>
      <c r="J18" s="30" t="str">
        <f>[32]포환!$E$13</f>
        <v>충현고</v>
      </c>
      <c r="K18" s="56">
        <f>[32]포환!$F$13</f>
        <v>14.68</v>
      </c>
      <c r="L18" s="29" t="str">
        <f>[32]포환!$C$14</f>
        <v>김원탁</v>
      </c>
      <c r="M18" s="30" t="str">
        <f>[32]포환!$E$14</f>
        <v>포항두호고</v>
      </c>
      <c r="N18" s="56">
        <f>[32]포환!$F$14</f>
        <v>14.45</v>
      </c>
      <c r="O18" s="29" t="str">
        <f>[32]포환!$C$15</f>
        <v>김홍규</v>
      </c>
      <c r="P18" s="30" t="str">
        <f>[32]포환!$E$15</f>
        <v>한솔고</v>
      </c>
      <c r="Q18" s="56">
        <f>[32]포환!$F$15</f>
        <v>13.36</v>
      </c>
      <c r="R18" s="29" t="str">
        <f>[32]포환!$C$16</f>
        <v>김희준</v>
      </c>
      <c r="S18" s="30" t="str">
        <f>[32]포환!$E$16</f>
        <v>경기체육고</v>
      </c>
      <c r="T18" s="56">
        <f>[32]포환!$F$16</f>
        <v>12.49</v>
      </c>
      <c r="U18" s="29" t="str">
        <f>[32]포환!$C$17</f>
        <v>최준희</v>
      </c>
      <c r="V18" s="30" t="str">
        <f>[32]포환!$E$17</f>
        <v>경기문산제일고</v>
      </c>
      <c r="W18" s="56">
        <f>[32]포환!$F$17</f>
        <v>10.55</v>
      </c>
      <c r="X18" s="80"/>
      <c r="Y18" s="30"/>
      <c r="Z18" s="31"/>
    </row>
    <row r="19" spans="1:26" s="47" customFormat="1" ht="13.5" customHeight="1">
      <c r="A19" s="51">
        <v>1</v>
      </c>
      <c r="B19" s="15" t="s">
        <v>25</v>
      </c>
      <c r="C19" s="29" t="str">
        <f>[32]원반!$C$11</f>
        <v>도근영</v>
      </c>
      <c r="D19" s="30" t="str">
        <f>[32]원반!$E$11</f>
        <v>대구체육고</v>
      </c>
      <c r="E19" s="56">
        <f>[32]원반!$F$11</f>
        <v>46.21</v>
      </c>
      <c r="F19" s="29" t="str">
        <f>[32]원반!$C$12</f>
        <v>김창성</v>
      </c>
      <c r="G19" s="30" t="str">
        <f>[32]원반!$E$12</f>
        <v>서울체육고</v>
      </c>
      <c r="H19" s="56">
        <f>[32]원반!$F$12</f>
        <v>40.76</v>
      </c>
      <c r="I19" s="29" t="str">
        <f>[32]원반!$C$13</f>
        <v>김민규</v>
      </c>
      <c r="J19" s="30" t="str">
        <f>[32]원반!$E$13</f>
        <v>전남체육고</v>
      </c>
      <c r="K19" s="56">
        <f>[32]원반!$F$13</f>
        <v>36.28</v>
      </c>
      <c r="L19" s="29" t="str">
        <f>[32]원반!$C$14</f>
        <v>김준수</v>
      </c>
      <c r="M19" s="30" t="str">
        <f>[32]원반!$E$14</f>
        <v>경북체육고</v>
      </c>
      <c r="N19" s="56">
        <f>[32]원반!$F$14</f>
        <v>35.58</v>
      </c>
      <c r="O19" s="29" t="str">
        <f>[32]원반!$C$15</f>
        <v>손정빈</v>
      </c>
      <c r="P19" s="30" t="str">
        <f>[32]원반!$E$15</f>
        <v>강원체육고</v>
      </c>
      <c r="Q19" s="56">
        <f>[32]원반!$F$15</f>
        <v>35.159999999999997</v>
      </c>
      <c r="R19" s="29" t="str">
        <f>[32]원반!$C$16</f>
        <v>성웅</v>
      </c>
      <c r="S19" s="30" t="str">
        <f>[32]원반!$E$16</f>
        <v>경기교하고</v>
      </c>
      <c r="T19" s="56">
        <f>[32]원반!$F$16</f>
        <v>35.130000000000003</v>
      </c>
      <c r="U19" s="29" t="str">
        <f>[32]원반!$C$17</f>
        <v>부건호</v>
      </c>
      <c r="V19" s="30" t="str">
        <f>[32]원반!$E$17</f>
        <v>경기체육고</v>
      </c>
      <c r="W19" s="56">
        <f>[32]원반!$F$17</f>
        <v>34.79</v>
      </c>
      <c r="X19" s="29" t="str">
        <f>[32]원반!$C$18</f>
        <v>김진천</v>
      </c>
      <c r="Y19" s="30" t="str">
        <f>[32]원반!$E$18</f>
        <v>김화공업고</v>
      </c>
      <c r="Z19" s="56">
        <f>[32]원반!$F$18</f>
        <v>28.28</v>
      </c>
    </row>
    <row r="20" spans="1:26" ht="8.25" customHeight="1">
      <c r="A20" s="52"/>
    </row>
    <row r="21" spans="1:26" ht="8.25" customHeight="1">
      <c r="A21" s="52"/>
    </row>
    <row r="22" spans="1:26" ht="18" customHeight="1">
      <c r="A22" s="52"/>
      <c r="B22" s="114" t="s">
        <v>77</v>
      </c>
      <c r="C22" s="114"/>
      <c r="D22" s="11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52"/>
      <c r="B23" s="7" t="s">
        <v>0</v>
      </c>
      <c r="C23" s="2"/>
      <c r="D23" s="3" t="s">
        <v>2</v>
      </c>
      <c r="E23" s="4"/>
      <c r="F23" s="2"/>
      <c r="G23" s="3" t="s">
        <v>3</v>
      </c>
      <c r="H23" s="4"/>
      <c r="I23" s="2"/>
      <c r="J23" s="3" t="s">
        <v>4</v>
      </c>
      <c r="K23" s="4"/>
      <c r="L23" s="2"/>
      <c r="M23" s="3" t="s">
        <v>5</v>
      </c>
      <c r="N23" s="4"/>
      <c r="O23" s="2"/>
      <c r="P23" s="3" t="s">
        <v>6</v>
      </c>
      <c r="Q23" s="4"/>
      <c r="R23" s="2"/>
      <c r="S23" s="3" t="s">
        <v>7</v>
      </c>
      <c r="T23" s="4"/>
      <c r="U23" s="2"/>
      <c r="V23" s="3" t="s">
        <v>8</v>
      </c>
      <c r="W23" s="4"/>
      <c r="X23" s="2"/>
      <c r="Y23" s="3" t="s">
        <v>9</v>
      </c>
      <c r="Z23" s="4"/>
    </row>
    <row r="24" spans="1:26" ht="14.25" thickBot="1">
      <c r="A24" s="52"/>
      <c r="B24" s="6" t="s">
        <v>1</v>
      </c>
      <c r="C24" s="5" t="s">
        <v>10</v>
      </c>
      <c r="D24" s="5" t="s">
        <v>11</v>
      </c>
      <c r="E24" s="5" t="s">
        <v>12</v>
      </c>
      <c r="F24" s="5" t="s">
        <v>10</v>
      </c>
      <c r="G24" s="5" t="s">
        <v>11</v>
      </c>
      <c r="H24" s="5" t="s">
        <v>12</v>
      </c>
      <c r="I24" s="5" t="s">
        <v>10</v>
      </c>
      <c r="J24" s="5" t="s">
        <v>11</v>
      </c>
      <c r="K24" s="5" t="s">
        <v>12</v>
      </c>
      <c r="L24" s="5" t="s">
        <v>10</v>
      </c>
      <c r="M24" s="5" t="s">
        <v>11</v>
      </c>
      <c r="N24" s="5" t="s">
        <v>12</v>
      </c>
      <c r="O24" s="5" t="s">
        <v>10</v>
      </c>
      <c r="P24" s="5" t="s">
        <v>11</v>
      </c>
      <c r="Q24" s="5" t="s">
        <v>12</v>
      </c>
      <c r="R24" s="5" t="s">
        <v>10</v>
      </c>
      <c r="S24" s="5" t="s">
        <v>11</v>
      </c>
      <c r="T24" s="5" t="s">
        <v>12</v>
      </c>
      <c r="U24" s="5" t="s">
        <v>10</v>
      </c>
      <c r="V24" s="5" t="s">
        <v>11</v>
      </c>
      <c r="W24" s="5" t="s">
        <v>12</v>
      </c>
      <c r="X24" s="5" t="s">
        <v>10</v>
      </c>
      <c r="Y24" s="5" t="s">
        <v>11</v>
      </c>
      <c r="Z24" s="5" t="s">
        <v>12</v>
      </c>
    </row>
    <row r="25" spans="1:26" s="47" customFormat="1" ht="13.5" customHeight="1" thickTop="1">
      <c r="A25" s="106">
        <v>1</v>
      </c>
      <c r="B25" s="12" t="s">
        <v>17</v>
      </c>
      <c r="C25" s="25" t="str">
        <f>[33]결승기록지!$C$11</f>
        <v>백비원</v>
      </c>
      <c r="D25" s="26" t="str">
        <f>[33]결승기록지!$E$11</f>
        <v>세정상업고</v>
      </c>
      <c r="E25" s="81">
        <f>[33]결승기록지!$F$11</f>
        <v>12.57</v>
      </c>
      <c r="F25" s="25" t="str">
        <f>[33]결승기록지!$C$12</f>
        <v>이미진</v>
      </c>
      <c r="G25" s="26" t="str">
        <f>[33]결승기록지!$E$12</f>
        <v>강릉여자고</v>
      </c>
      <c r="H25" s="81">
        <f>[33]결승기록지!$F$12</f>
        <v>12.58</v>
      </c>
      <c r="I25" s="25" t="str">
        <f>[33]결승기록지!$C$13</f>
        <v>김송희</v>
      </c>
      <c r="J25" s="26" t="str">
        <f>[33]결승기록지!$E$13</f>
        <v>경북체육고</v>
      </c>
      <c r="K25" s="81">
        <f>[33]결승기록지!$F$13</f>
        <v>12.76</v>
      </c>
      <c r="L25" s="25" t="str">
        <f>[33]결승기록지!$C$14</f>
        <v>박서희</v>
      </c>
      <c r="M25" s="26" t="str">
        <f>[33]결승기록지!$E$14</f>
        <v>경기체육고</v>
      </c>
      <c r="N25" s="81">
        <f>[33]결승기록지!$F$14</f>
        <v>13.01</v>
      </c>
      <c r="O25" s="25" t="str">
        <f>[33]결승기록지!$C$15</f>
        <v>조수현</v>
      </c>
      <c r="P25" s="26" t="str">
        <f>[33]결승기록지!$E$15</f>
        <v>경남체육고</v>
      </c>
      <c r="Q25" s="81">
        <f>[33]결승기록지!$F$15</f>
        <v>13.23</v>
      </c>
      <c r="R25" s="25" t="str">
        <f>[33]결승기록지!$C$16</f>
        <v>우수민</v>
      </c>
      <c r="S25" s="26" t="str">
        <f>[33]결승기록지!$E$16</f>
        <v>포항두호고</v>
      </c>
      <c r="T25" s="81">
        <f>[33]결승기록지!$F$16</f>
        <v>13.24</v>
      </c>
      <c r="U25" s="25" t="str">
        <f>[33]결승기록지!$C$17</f>
        <v>이하영</v>
      </c>
      <c r="V25" s="26" t="str">
        <f>[33]결승기록지!$E$17</f>
        <v>인천체육고</v>
      </c>
      <c r="W25" s="81">
        <f>[33]결승기록지!$F$17</f>
        <v>13.41</v>
      </c>
      <c r="X25" s="25" t="str">
        <f>[33]결승기록지!$C$18</f>
        <v>조아영</v>
      </c>
      <c r="Y25" s="26" t="str">
        <f>[33]결승기록지!$E$18</f>
        <v>인천체육고</v>
      </c>
      <c r="Z25" s="27">
        <f>[33]결승기록지!$F$18</f>
        <v>14.12</v>
      </c>
    </row>
    <row r="26" spans="1:26" s="47" customFormat="1" ht="13.5" customHeight="1">
      <c r="A26" s="106"/>
      <c r="B26" s="23" t="s">
        <v>13</v>
      </c>
      <c r="C26" s="96"/>
      <c r="D26" s="63" t="str">
        <f>[33]결승기록지!$G$8</f>
        <v>-0.5</v>
      </c>
      <c r="E26" s="68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0"/>
    </row>
    <row r="27" spans="1:26" s="47" customFormat="1" ht="13.5" customHeight="1">
      <c r="A27" s="51">
        <v>1</v>
      </c>
      <c r="B27" s="15" t="s">
        <v>16</v>
      </c>
      <c r="C27" s="29" t="str">
        <f>[34]결승조편성!$C$11</f>
        <v>장미</v>
      </c>
      <c r="D27" s="30" t="str">
        <f>[34]결승조편성!$E$11</f>
        <v>한솔고</v>
      </c>
      <c r="E27" s="82" t="str">
        <f>[34]결승조편성!$F$11</f>
        <v>1:01.03</v>
      </c>
      <c r="F27" s="29" t="str">
        <f>[34]결승조편성!$C$12</f>
        <v>이기쁨</v>
      </c>
      <c r="G27" s="30" t="str">
        <f>[34]결승조편성!$E$12</f>
        <v>소래고</v>
      </c>
      <c r="H27" s="82" t="str">
        <f>[34]결승조편성!$F$12</f>
        <v>1:01.52</v>
      </c>
      <c r="I27" s="29" t="str">
        <f>[34]결승조편성!$C$13</f>
        <v>박혜선</v>
      </c>
      <c r="J27" s="30" t="str">
        <f>[34]결승조편성!$E$13</f>
        <v>김천한일여자고</v>
      </c>
      <c r="K27" s="82" t="str">
        <f>[34]결승조편성!$F$13</f>
        <v>1:01.94</v>
      </c>
      <c r="L27" s="29" t="str">
        <f>[34]결승조편성!$C$14</f>
        <v>서희연</v>
      </c>
      <c r="M27" s="30" t="str">
        <f>[34]결승조편성!$E$14</f>
        <v>서울체육고</v>
      </c>
      <c r="N27" s="82" t="str">
        <f>[34]결승조편성!$F$14</f>
        <v>1:02.55</v>
      </c>
      <c r="O27" s="29" t="str">
        <f>[34]결승조편성!$C$15</f>
        <v>김민지</v>
      </c>
      <c r="P27" s="30" t="str">
        <f>[34]결승조편성!$E$15</f>
        <v>부산사대부설고</v>
      </c>
      <c r="Q27" s="82" t="str">
        <f>[34]결승조편성!$F$15</f>
        <v>1:04.41</v>
      </c>
      <c r="R27" s="29" t="str">
        <f>[34]결승조편성!$C$16</f>
        <v>박기현</v>
      </c>
      <c r="S27" s="30" t="str">
        <f>[34]결승조편성!$E$16</f>
        <v>남한고</v>
      </c>
      <c r="T27" s="82" t="str">
        <f>[34]결승조편성!$F$16</f>
        <v>1:05.99</v>
      </c>
      <c r="U27" s="29" t="str">
        <f>[34]결승조편성!$C$17</f>
        <v>구자영</v>
      </c>
      <c r="V27" s="30" t="str">
        <f>[34]결승조편성!$E$17</f>
        <v>충북체육고</v>
      </c>
      <c r="W27" s="82" t="str">
        <f>[34]결승조편성!$F$17</f>
        <v>1:06.47</v>
      </c>
      <c r="X27" s="29" t="str">
        <f>[34]결승조편성!$C$18</f>
        <v>석주연</v>
      </c>
      <c r="Y27" s="30" t="str">
        <f>[34]결승조편성!$E$18</f>
        <v>김천한일여자고</v>
      </c>
      <c r="Z27" s="31" t="str">
        <f>[34]결승조편성!$F$18</f>
        <v>1:07.99</v>
      </c>
    </row>
    <row r="28" spans="1:26" s="47" customFormat="1" ht="13.5" customHeight="1">
      <c r="A28" s="51">
        <v>4</v>
      </c>
      <c r="B28" s="15" t="s">
        <v>28</v>
      </c>
      <c r="C28" s="29" t="str">
        <f>[35]결승기록지!$C$11</f>
        <v>박수빈</v>
      </c>
      <c r="D28" s="30" t="str">
        <f>[35]결승기록지!$E$11</f>
        <v>영광공업고</v>
      </c>
      <c r="E28" s="31" t="str">
        <f>[35]결승기록지!$F$11</f>
        <v>4:53.68</v>
      </c>
      <c r="F28" s="29" t="str">
        <f>[35]결승기록지!$C$12</f>
        <v>김민정</v>
      </c>
      <c r="G28" s="30" t="str">
        <f>[35]결승기록지!$E$12</f>
        <v>강릉여자고</v>
      </c>
      <c r="H28" s="31" t="str">
        <f>[35]결승기록지!$F$12</f>
        <v>4:56.85</v>
      </c>
      <c r="I28" s="29" t="str">
        <f>[35]결승기록지!$C$13</f>
        <v>허경진</v>
      </c>
      <c r="J28" s="30" t="str">
        <f>[35]결승기록지!$E$13</f>
        <v>경기체육고</v>
      </c>
      <c r="K28" s="31" t="str">
        <f>[35]결승기록지!$F$13</f>
        <v>4:59.92</v>
      </c>
      <c r="L28" s="29" t="str">
        <f>[35]결승기록지!$C$14</f>
        <v>김가인</v>
      </c>
      <c r="M28" s="30" t="str">
        <f>[35]결승기록지!$E$14</f>
        <v>속초여자고</v>
      </c>
      <c r="N28" s="31" t="str">
        <f>[35]결승기록지!$F$14</f>
        <v>5:03.66</v>
      </c>
      <c r="O28" s="29" t="str">
        <f>[35]결승기록지!$C$15</f>
        <v>권하희</v>
      </c>
      <c r="P28" s="30" t="str">
        <f>[35]결승기록지!$E$15</f>
        <v>김천한일여자고</v>
      </c>
      <c r="Q28" s="31" t="str">
        <f>[35]결승기록지!$F$15</f>
        <v>5:10.64</v>
      </c>
      <c r="R28" s="29" t="str">
        <f>[35]결승기록지!$C$16</f>
        <v>이가영</v>
      </c>
      <c r="S28" s="30" t="str">
        <f>[35]결승기록지!$E$16</f>
        <v>충북체육고</v>
      </c>
      <c r="T28" s="31" t="str">
        <f>[35]결승기록지!$F$16</f>
        <v>5:14.09</v>
      </c>
      <c r="U28" s="29" t="str">
        <f>[35]결승기록지!$C$17</f>
        <v>이현진</v>
      </c>
      <c r="V28" s="30" t="str">
        <f>[35]결승기록지!$E$17</f>
        <v>경기체육고</v>
      </c>
      <c r="W28" s="31" t="str">
        <f>[35]결승기록지!$F$17</f>
        <v>5:18.79</v>
      </c>
      <c r="X28" s="29" t="str">
        <f>[35]결승기록지!$C$18</f>
        <v>한정희</v>
      </c>
      <c r="Y28" s="30" t="str">
        <f>[35]결승기록지!$E$18</f>
        <v>강원체육고</v>
      </c>
      <c r="Z28" s="31" t="str">
        <f>[35]결승기록지!$F$18</f>
        <v>5:21.26</v>
      </c>
    </row>
    <row r="29" spans="1:26" s="47" customFormat="1" ht="13.5" customHeight="1">
      <c r="A29" s="51">
        <v>2</v>
      </c>
      <c r="B29" s="15" t="s">
        <v>68</v>
      </c>
      <c r="C29" s="29" t="str">
        <f>[36]결승기록지!$C$11</f>
        <v>홍채민</v>
      </c>
      <c r="D29" s="30" t="str">
        <f>[36]결승기록지!$E$11</f>
        <v>남한고</v>
      </c>
      <c r="E29" s="83" t="str">
        <f>[36]결승기록지!$F$11</f>
        <v>19:23.29</v>
      </c>
      <c r="F29" s="29" t="str">
        <f>[36]결승기록지!$C$12</f>
        <v>정민주</v>
      </c>
      <c r="G29" s="30" t="str">
        <f>[36]결승기록지!$E$12</f>
        <v>충북체육고</v>
      </c>
      <c r="H29" s="83" t="str">
        <f>[36]결승기록지!$F$12</f>
        <v>19:42.43</v>
      </c>
      <c r="I29" s="29" t="str">
        <f>[36]결승기록지!$C$13</f>
        <v>이가연</v>
      </c>
      <c r="J29" s="30" t="str">
        <f>[36]결승기록지!$E$13</f>
        <v>충북체육고</v>
      </c>
      <c r="K29" s="83" t="str">
        <f>[36]결승기록지!$F$13</f>
        <v>20:02.23</v>
      </c>
      <c r="L29" s="29"/>
      <c r="M29" s="30"/>
      <c r="N29" s="83"/>
      <c r="O29" s="29"/>
      <c r="P29" s="30"/>
      <c r="Q29" s="83"/>
      <c r="R29" s="29"/>
      <c r="S29" s="30"/>
      <c r="T29" s="83"/>
      <c r="U29" s="29"/>
      <c r="V29" s="30"/>
      <c r="W29" s="83"/>
      <c r="X29" s="29"/>
      <c r="Y29" s="30"/>
      <c r="Z29" s="67"/>
    </row>
    <row r="30" spans="1:26" s="47" customFormat="1" ht="13.5" customHeight="1">
      <c r="A30" s="106">
        <v>2</v>
      </c>
      <c r="B30" s="24" t="s">
        <v>18</v>
      </c>
      <c r="C30" s="32" t="str">
        <f>[37]결승기록지!$C$11</f>
        <v>문하은</v>
      </c>
      <c r="D30" s="33" t="str">
        <f>[37]결승기록지!$E$11</f>
        <v>예천여자고</v>
      </c>
      <c r="E30" s="84">
        <f>[37]결승기록지!$F$11</f>
        <v>18.37</v>
      </c>
      <c r="F30" s="32" t="str">
        <f>[37]결승기록지!$C$12</f>
        <v>김미수</v>
      </c>
      <c r="G30" s="33" t="str">
        <f>[37]결승기록지!$E$12</f>
        <v>경기용인고</v>
      </c>
      <c r="H30" s="84">
        <f>[37]결승기록지!$F$12</f>
        <v>19.07</v>
      </c>
      <c r="I30" s="100" t="s">
        <v>86</v>
      </c>
      <c r="J30" s="33"/>
      <c r="K30" s="84"/>
      <c r="L30" s="32"/>
      <c r="M30" s="33"/>
      <c r="N30" s="84"/>
      <c r="O30" s="32"/>
      <c r="P30" s="33"/>
      <c r="Q30" s="84"/>
      <c r="R30" s="85"/>
      <c r="S30" s="71"/>
      <c r="T30" s="36"/>
      <c r="U30" s="85"/>
      <c r="V30" s="71"/>
      <c r="W30" s="36"/>
      <c r="X30" s="85"/>
      <c r="Y30" s="71"/>
      <c r="Z30" s="86"/>
    </row>
    <row r="31" spans="1:26" s="47" customFormat="1" ht="13.5" customHeight="1">
      <c r="A31" s="106"/>
      <c r="B31" s="23" t="s">
        <v>13</v>
      </c>
      <c r="C31" s="62"/>
      <c r="D31" s="28">
        <f>[37]결승기록지!$G$8</f>
        <v>0.9</v>
      </c>
      <c r="E31" s="63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0"/>
    </row>
    <row r="32" spans="1:26" s="47" customFormat="1" ht="13.5" customHeight="1">
      <c r="A32" s="51"/>
      <c r="B32" s="15" t="s">
        <v>14</v>
      </c>
      <c r="C32" s="90" t="s">
        <v>82</v>
      </c>
      <c r="D32" s="91" t="s">
        <v>82</v>
      </c>
      <c r="E32" s="92" t="s">
        <v>82</v>
      </c>
      <c r="F32" s="60"/>
      <c r="G32" s="87"/>
      <c r="H32" s="61"/>
      <c r="I32" s="60"/>
      <c r="J32" s="87"/>
      <c r="K32" s="61"/>
      <c r="L32" s="17"/>
      <c r="M32" s="45"/>
      <c r="N32" s="19"/>
      <c r="O32" s="17"/>
      <c r="P32" s="45"/>
      <c r="Q32" s="19"/>
      <c r="R32" s="17"/>
      <c r="S32" s="45"/>
      <c r="T32" s="19"/>
      <c r="U32" s="17"/>
      <c r="V32" s="45"/>
      <c r="W32" s="19"/>
      <c r="X32" s="17"/>
      <c r="Y32" s="45"/>
      <c r="Z32" s="19"/>
    </row>
    <row r="33" spans="1:26" s="47" customFormat="1" ht="13.5" customHeight="1">
      <c r="A33" s="106">
        <v>1</v>
      </c>
      <c r="B33" s="14" t="s">
        <v>22</v>
      </c>
      <c r="C33" s="90" t="s">
        <v>82</v>
      </c>
      <c r="D33" s="91" t="s">
        <v>82</v>
      </c>
      <c r="E33" s="92" t="s">
        <v>82</v>
      </c>
      <c r="F33" s="35"/>
      <c r="G33" s="36"/>
      <c r="H33" s="37"/>
      <c r="I33" s="35"/>
      <c r="J33" s="36"/>
      <c r="K33" s="37"/>
      <c r="L33" s="35"/>
      <c r="M33" s="36"/>
      <c r="N33" s="37"/>
      <c r="O33" s="35"/>
      <c r="P33" s="36"/>
      <c r="Q33" s="37"/>
      <c r="R33" s="35"/>
      <c r="S33" s="36"/>
      <c r="T33" s="37"/>
      <c r="U33" s="35"/>
      <c r="V33" s="36"/>
      <c r="W33" s="37"/>
      <c r="X33" s="35"/>
      <c r="Y33" s="36"/>
      <c r="Z33" s="37"/>
    </row>
    <row r="34" spans="1:26" s="47" customFormat="1" ht="13.5" customHeight="1">
      <c r="A34" s="106"/>
      <c r="B34" s="13" t="s">
        <v>69</v>
      </c>
      <c r="C34" s="42"/>
      <c r="D34" s="70"/>
      <c r="E34" s="68"/>
      <c r="F34" s="42"/>
      <c r="G34" s="43"/>
      <c r="H34" s="95"/>
      <c r="I34" s="68"/>
      <c r="J34" s="68"/>
      <c r="K34" s="68"/>
      <c r="L34" s="42"/>
      <c r="M34" s="68"/>
      <c r="N34" s="68"/>
      <c r="O34" s="94"/>
      <c r="P34" s="68"/>
      <c r="Q34" s="68"/>
      <c r="R34" s="42"/>
      <c r="S34" s="68"/>
      <c r="T34" s="88"/>
      <c r="U34" s="94"/>
      <c r="V34" s="68"/>
      <c r="W34" s="68"/>
      <c r="X34" s="94"/>
      <c r="Y34" s="68"/>
      <c r="Z34" s="44"/>
    </row>
    <row r="35" spans="1:26" s="47" customFormat="1" ht="13.5" customHeight="1">
      <c r="A35" s="66">
        <v>1</v>
      </c>
      <c r="B35" s="15" t="s">
        <v>76</v>
      </c>
      <c r="C35" s="29" t="str">
        <f>[38]포환!$C$11</f>
        <v>표현</v>
      </c>
      <c r="D35" s="30" t="str">
        <f>[38]포환!$E$11</f>
        <v>인천체육고</v>
      </c>
      <c r="E35" s="89">
        <f>[38]포환!$F$11</f>
        <v>10.75</v>
      </c>
      <c r="F35" s="29" t="str">
        <f>[38]포환!$C$12</f>
        <v>한이슬</v>
      </c>
      <c r="G35" s="30" t="str">
        <f>[38]포환!$E$12</f>
        <v>대구체육고</v>
      </c>
      <c r="H35" s="89">
        <f>[38]포환!$F$12</f>
        <v>10.46</v>
      </c>
      <c r="I35" s="29" t="str">
        <f>[38]포환!$C$13</f>
        <v>박소담</v>
      </c>
      <c r="J35" s="30" t="str">
        <f>[38]포환!$E$13</f>
        <v>충현고</v>
      </c>
      <c r="K35" s="89">
        <f>[38]포환!$F$13</f>
        <v>10.43</v>
      </c>
      <c r="L35" s="29" t="str">
        <f>[38]포환!$C$14</f>
        <v>문혜원</v>
      </c>
      <c r="M35" s="30" t="str">
        <f>[38]포환!$E$14</f>
        <v>전남체육고</v>
      </c>
      <c r="N35" s="56">
        <f>[38]포환!$F$14</f>
        <v>9.69</v>
      </c>
      <c r="O35" s="80"/>
      <c r="P35" s="30"/>
      <c r="Q35" s="82"/>
      <c r="R35" s="29"/>
      <c r="S35" s="30"/>
      <c r="T35" s="31"/>
      <c r="U35" s="80"/>
      <c r="V35" s="30"/>
      <c r="W35" s="31"/>
      <c r="X35" s="80"/>
      <c r="Y35" s="30"/>
      <c r="Z35" s="31"/>
    </row>
    <row r="36" spans="1:26" s="47" customFormat="1" ht="13.5" customHeight="1">
      <c r="A36" s="51">
        <v>3</v>
      </c>
      <c r="B36" s="15" t="s">
        <v>25</v>
      </c>
      <c r="C36" s="29" t="str">
        <f>[38]원반!$C$11</f>
        <v>심명진</v>
      </c>
      <c r="D36" s="30" t="str">
        <f>[38]원반!$E$11</f>
        <v>울산스포츠과학고</v>
      </c>
      <c r="E36" s="56">
        <f>[38]원반!$F$11</f>
        <v>41.64</v>
      </c>
      <c r="F36" s="29" t="str">
        <f>[38]원반!$C$12</f>
        <v>이아빈</v>
      </c>
      <c r="G36" s="30" t="str">
        <f>[38]원반!$E$12</f>
        <v>이리공업고</v>
      </c>
      <c r="H36" s="56">
        <f>[38]원반!$F$12</f>
        <v>38.74</v>
      </c>
      <c r="I36" s="29" t="str">
        <f>[38]원반!$C$13</f>
        <v>김혜리</v>
      </c>
      <c r="J36" s="30" t="str">
        <f>[38]원반!$E$13</f>
        <v>전남체육고</v>
      </c>
      <c r="K36" s="56" t="str">
        <f>[38]원반!$F$13</f>
        <v>38.20</v>
      </c>
      <c r="L36" s="29" t="str">
        <f>[38]원반!$C$14</f>
        <v>진서희</v>
      </c>
      <c r="M36" s="30" t="str">
        <f>[38]원반!$E$14</f>
        <v>포항두호고</v>
      </c>
      <c r="N36" s="56">
        <f>[38]원반!$F$14</f>
        <v>36.549999999999997</v>
      </c>
      <c r="O36" s="29" t="str">
        <f>[38]원반!$C$15</f>
        <v>김아영</v>
      </c>
      <c r="P36" s="30" t="str">
        <f>[38]원반!$E$15</f>
        <v>전남체육고</v>
      </c>
      <c r="Q36" s="56">
        <f>[38]원반!$F$15</f>
        <v>35.36</v>
      </c>
      <c r="R36" s="29" t="str">
        <f>[38]원반!$C$16</f>
        <v>임은경</v>
      </c>
      <c r="S36" s="30" t="str">
        <f>[38]원반!$E$16</f>
        <v>대구체육고</v>
      </c>
      <c r="T36" s="56">
        <f>[38]원반!$F$16</f>
        <v>33.76</v>
      </c>
      <c r="U36" s="29" t="str">
        <f>[38]원반!$C$17</f>
        <v>임채완</v>
      </c>
      <c r="V36" s="30" t="str">
        <f>[38]원반!$E$17</f>
        <v>경기심원고</v>
      </c>
      <c r="W36" s="56">
        <f>[38]원반!$F$17</f>
        <v>27.31</v>
      </c>
      <c r="X36" s="80"/>
      <c r="Y36" s="30"/>
      <c r="Z36" s="31"/>
    </row>
  </sheetData>
  <mergeCells count="11">
    <mergeCell ref="A16:A17"/>
    <mergeCell ref="B22:D22"/>
    <mergeCell ref="A25:A26"/>
    <mergeCell ref="A30:A31"/>
    <mergeCell ref="A33:A34"/>
    <mergeCell ref="A13:A14"/>
    <mergeCell ref="E2:T2"/>
    <mergeCell ref="B3:C3"/>
    <mergeCell ref="F3:S3"/>
    <mergeCell ref="B5:D5"/>
    <mergeCell ref="A8:A9"/>
  </mergeCells>
  <phoneticPr fontId="2" type="noConversion"/>
  <pageMargins left="0.36" right="0.3" top="0.52" bottom="0.53" header="0.53" footer="0.5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00ll170711</cp:lastModifiedBy>
  <cp:lastPrinted>2017-07-22T22:17:43Z</cp:lastPrinted>
  <dcterms:created xsi:type="dcterms:W3CDTF">1999-06-20T15:40:19Z</dcterms:created>
  <dcterms:modified xsi:type="dcterms:W3CDTF">2017-07-22T22:34:02Z</dcterms:modified>
</cp:coreProperties>
</file>