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410" yWindow="255" windowWidth="15150" windowHeight="7290" activeTab="1"/>
  </bookViews>
  <sheets>
    <sheet name="남대" sheetId="11" r:id="rId1"/>
    <sheet name="여대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44525"/>
</workbook>
</file>

<file path=xl/calcChain.xml><?xml version="1.0" encoding="utf-8"?>
<calcChain xmlns="http://schemas.openxmlformats.org/spreadsheetml/2006/main">
  <c r="J35" i="12" l="1"/>
  <c r="I35" i="12"/>
  <c r="G35" i="12"/>
  <c r="F35" i="12"/>
  <c r="D35" i="12"/>
  <c r="C35" i="12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D30" i="12" l="1"/>
  <c r="E29" i="12"/>
  <c r="D29" i="12"/>
  <c r="C29" i="12"/>
  <c r="K25" i="12" l="1"/>
  <c r="J25" i="12"/>
  <c r="I25" i="12"/>
  <c r="H25" i="12"/>
  <c r="G25" i="12"/>
  <c r="F25" i="12"/>
  <c r="E25" i="12"/>
  <c r="D25" i="12"/>
  <c r="C25" i="12"/>
  <c r="T18" i="11" l="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Q18" i="12" l="1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30" i="11" l="1"/>
  <c r="Q29" i="11"/>
  <c r="P29" i="11"/>
  <c r="O29" i="11"/>
  <c r="M30" i="11"/>
  <c r="N29" i="11"/>
  <c r="M29" i="11"/>
  <c r="L29" i="11"/>
  <c r="J30" i="11"/>
  <c r="K29" i="11"/>
  <c r="J29" i="11"/>
  <c r="I29" i="11"/>
  <c r="G30" i="11"/>
  <c r="H29" i="11"/>
  <c r="G29" i="11"/>
  <c r="F29" i="11"/>
  <c r="D30" i="11"/>
  <c r="E29" i="11"/>
  <c r="D29" i="11"/>
  <c r="C29" i="11"/>
  <c r="Q32" i="12" l="1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N12" i="12" l="1"/>
  <c r="M12" i="12"/>
  <c r="L12" i="12"/>
  <c r="K12" i="12"/>
  <c r="J12" i="12"/>
  <c r="I12" i="12"/>
  <c r="H12" i="12"/>
  <c r="G12" i="12"/>
  <c r="F12" i="12"/>
  <c r="E12" i="12"/>
  <c r="D12" i="12"/>
  <c r="C12" i="12"/>
  <c r="W12" i="11" l="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Q19" i="11" l="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9" i="12" l="1"/>
  <c r="M9" i="12"/>
  <c r="L9" i="12"/>
  <c r="K9" i="12"/>
  <c r="J9" i="12"/>
  <c r="I9" i="12"/>
  <c r="H9" i="12"/>
  <c r="G9" i="12"/>
  <c r="F9" i="12"/>
  <c r="D10" i="12"/>
  <c r="E9" i="12"/>
  <c r="D9" i="12"/>
  <c r="C9" i="12"/>
  <c r="D10" i="11" l="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K25" i="11" l="1"/>
  <c r="J25" i="11"/>
  <c r="I25" i="11"/>
  <c r="H25" i="11"/>
  <c r="G25" i="11"/>
  <c r="F25" i="11"/>
  <c r="E25" i="11"/>
  <c r="D25" i="11"/>
  <c r="C25" i="11"/>
  <c r="H20" i="11"/>
  <c r="G20" i="11"/>
  <c r="F20" i="11"/>
  <c r="E20" i="11"/>
  <c r="D20" i="11"/>
  <c r="C20" i="11"/>
  <c r="H20" i="12"/>
  <c r="G20" i="12"/>
  <c r="F20" i="12"/>
  <c r="E20" i="12"/>
  <c r="D20" i="12"/>
  <c r="C20" i="12"/>
  <c r="D26" i="11" l="1"/>
  <c r="C26" i="11"/>
  <c r="P28" i="11" l="1"/>
  <c r="Q27" i="11"/>
  <c r="P27" i="11"/>
  <c r="O27" i="11"/>
  <c r="M28" i="11"/>
  <c r="N27" i="11"/>
  <c r="M27" i="11"/>
  <c r="L27" i="11"/>
  <c r="J28" i="11"/>
  <c r="K27" i="11"/>
  <c r="J27" i="11"/>
  <c r="I27" i="11"/>
  <c r="G28" i="11"/>
  <c r="H27" i="11"/>
  <c r="G27" i="11"/>
  <c r="F27" i="11"/>
  <c r="D28" i="11"/>
  <c r="E27" i="11"/>
  <c r="D27" i="11"/>
  <c r="C27" i="11"/>
  <c r="W13" i="11" l="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O22" i="11"/>
  <c r="Q21" i="11"/>
  <c r="P21" i="11"/>
  <c r="L22" i="11"/>
  <c r="N21" i="11"/>
  <c r="M21" i="11"/>
  <c r="I22" i="11"/>
  <c r="K21" i="11"/>
  <c r="J21" i="11"/>
  <c r="F22" i="11"/>
  <c r="H21" i="11"/>
  <c r="G21" i="11"/>
  <c r="C22" i="11"/>
  <c r="E21" i="11"/>
  <c r="D21" i="11"/>
  <c r="O22" i="12" l="1"/>
  <c r="Q21" i="12"/>
  <c r="P21" i="12"/>
  <c r="L22" i="12"/>
  <c r="N21" i="12"/>
  <c r="M21" i="12"/>
  <c r="I22" i="12"/>
  <c r="K21" i="12"/>
  <c r="J21" i="12"/>
  <c r="F22" i="12"/>
  <c r="H21" i="12"/>
  <c r="G21" i="12"/>
  <c r="C22" i="12"/>
  <c r="E21" i="12"/>
  <c r="D21" i="12"/>
  <c r="T15" i="11" l="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K33" i="11"/>
  <c r="J33" i="11"/>
  <c r="I33" i="11"/>
  <c r="H33" i="11"/>
  <c r="G33" i="11"/>
  <c r="F33" i="11"/>
  <c r="E33" i="11"/>
  <c r="D33" i="11"/>
  <c r="C33" i="11"/>
  <c r="T11" i="12" l="1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H33" i="12" l="1"/>
  <c r="G33" i="12"/>
  <c r="F33" i="12"/>
  <c r="E33" i="12"/>
  <c r="D33" i="12"/>
  <c r="C33" i="12"/>
  <c r="Z7" i="11" l="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D8" i="11"/>
  <c r="E7" i="11"/>
  <c r="D7" i="11"/>
  <c r="C7" i="11"/>
  <c r="W7" i="12" l="1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D8" i="12"/>
  <c r="E7" i="12"/>
  <c r="D7" i="12"/>
  <c r="C7" i="12"/>
  <c r="D17" i="12" l="1"/>
  <c r="K16" i="12"/>
  <c r="J16" i="12"/>
  <c r="I16" i="12"/>
  <c r="H16" i="12"/>
  <c r="G16" i="12"/>
  <c r="F16" i="12"/>
  <c r="E16" i="12"/>
  <c r="D16" i="12"/>
  <c r="C16" i="12"/>
  <c r="P28" i="12" l="1"/>
  <c r="Q27" i="12"/>
  <c r="P27" i="12"/>
  <c r="O27" i="12"/>
  <c r="M28" i="12"/>
  <c r="N27" i="12"/>
  <c r="M27" i="12"/>
  <c r="L27" i="12"/>
  <c r="J28" i="12"/>
  <c r="K27" i="12"/>
  <c r="J27" i="12"/>
  <c r="I27" i="12"/>
  <c r="G28" i="12"/>
  <c r="H27" i="12"/>
  <c r="G27" i="12"/>
  <c r="F27" i="12"/>
  <c r="D28" i="12"/>
  <c r="E27" i="12"/>
  <c r="D27" i="12"/>
  <c r="C27" i="12"/>
  <c r="Q16" i="11" l="1"/>
  <c r="P16" i="11"/>
  <c r="O16" i="11"/>
  <c r="N16" i="11"/>
  <c r="M16" i="11"/>
  <c r="L16" i="11"/>
  <c r="K16" i="11"/>
  <c r="J16" i="11"/>
  <c r="I16" i="11"/>
  <c r="H16" i="11"/>
  <c r="G16" i="11"/>
  <c r="F16" i="11"/>
  <c r="D17" i="11"/>
  <c r="E16" i="11"/>
  <c r="D16" i="11"/>
  <c r="C16" i="11"/>
  <c r="N31" i="12" l="1"/>
  <c r="M31" i="12"/>
  <c r="L31" i="12"/>
  <c r="K31" i="12"/>
  <c r="J31" i="12"/>
  <c r="I31" i="12"/>
  <c r="H31" i="12"/>
  <c r="G31" i="12"/>
  <c r="F31" i="12"/>
  <c r="E31" i="12"/>
  <c r="D31" i="12"/>
  <c r="C31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K34" i="11" l="1"/>
  <c r="J34" i="11"/>
  <c r="I34" i="11"/>
  <c r="H34" i="11"/>
  <c r="G34" i="11"/>
  <c r="F34" i="11"/>
  <c r="E34" i="11"/>
  <c r="D34" i="11"/>
  <c r="C34" i="11"/>
  <c r="K13" i="12"/>
  <c r="J13" i="12"/>
  <c r="I13" i="12"/>
  <c r="H13" i="12"/>
  <c r="G13" i="12"/>
  <c r="F13" i="12"/>
  <c r="E13" i="12"/>
  <c r="D13" i="12"/>
  <c r="C13" i="12"/>
  <c r="T11" i="11" l="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T31" i="11" l="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H26" i="12" l="1"/>
  <c r="G26" i="12"/>
  <c r="F26" i="12"/>
  <c r="E26" i="12"/>
  <c r="D26" i="12"/>
  <c r="C26" i="12"/>
  <c r="E35" i="12" l="1"/>
  <c r="H35" i="12"/>
  <c r="K35" i="12"/>
  <c r="C24" i="11" l="1"/>
  <c r="D23" i="11"/>
  <c r="E23" i="11"/>
  <c r="F24" i="11"/>
  <c r="G23" i="11"/>
  <c r="H23" i="11"/>
  <c r="I24" i="11"/>
  <c r="J23" i="11"/>
  <c r="K23" i="11"/>
  <c r="L24" i="11"/>
  <c r="M23" i="11"/>
  <c r="N23" i="11"/>
  <c r="C24" i="12" l="1"/>
  <c r="D23" i="12"/>
  <c r="E23" i="12"/>
  <c r="F24" i="12"/>
  <c r="G23" i="12"/>
  <c r="H23" i="12"/>
</calcChain>
</file>

<file path=xl/sharedStrings.xml><?xml version="1.0" encoding="utf-8"?>
<sst xmlns="http://schemas.openxmlformats.org/spreadsheetml/2006/main" count="158" uniqueCount="87">
  <si>
    <t>2위</t>
    <phoneticPr fontId="2" type="noConversion"/>
  </si>
  <si>
    <t>6위</t>
    <phoneticPr fontId="2" type="noConversion"/>
  </si>
  <si>
    <t>소속</t>
    <phoneticPr fontId="2" type="noConversion"/>
  </si>
  <si>
    <t>풍향풍속</t>
    <phoneticPr fontId="2" type="noConversion"/>
  </si>
  <si>
    <t>3위</t>
    <phoneticPr fontId="2" type="noConversion"/>
  </si>
  <si>
    <t>7위</t>
    <phoneticPr fontId="2" type="noConversion"/>
  </si>
  <si>
    <t>높이뛰기</t>
    <phoneticPr fontId="2" type="noConversion"/>
  </si>
  <si>
    <t xml:space="preserve">  심판장 :                            (인)</t>
    <phoneticPr fontId="2" type="noConversion"/>
  </si>
  <si>
    <t xml:space="preserve">  심판장 :                            (인)</t>
    <phoneticPr fontId="2" type="noConversion"/>
  </si>
  <si>
    <t>순위</t>
    <phoneticPr fontId="2" type="noConversion"/>
  </si>
  <si>
    <t>순위</t>
    <phoneticPr fontId="2" type="noConversion"/>
  </si>
  <si>
    <t>1위</t>
    <phoneticPr fontId="2" type="noConversion"/>
  </si>
  <si>
    <t>4위</t>
    <phoneticPr fontId="2" type="noConversion"/>
  </si>
  <si>
    <t>5위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</si>
  <si>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</si>
  <si>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</si>
  <si>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</si>
  <si>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기록</t>
    <phoneticPr fontId="2" type="noConversion"/>
  </si>
  <si>
    <t>풍향풍속</t>
    <phoneticPr fontId="2" type="noConversion"/>
  </si>
  <si>
    <t>100m</t>
    <phoneticPr fontId="2" type="noConversion"/>
  </si>
  <si>
    <t>100m</t>
    <phoneticPr fontId="2" type="noConversion"/>
  </si>
  <si>
    <t>200m</t>
    <phoneticPr fontId="2" type="noConversion"/>
  </si>
  <si>
    <t>멀리뛰기</t>
    <phoneticPr fontId="2" type="noConversion"/>
  </si>
  <si>
    <t>포환던지기</t>
    <phoneticPr fontId="2" type="noConversion"/>
  </si>
  <si>
    <t>4x100mR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</si>
  <si>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</si>
  <si>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</si>
  <si>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</si>
  <si>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</si>
  <si>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</si>
  <si>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</si>
  <si>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</si>
  <si>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</si>
  <si>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</si>
  <si>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</si>
  <si>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</si>
  <si>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</si>
  <si>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</si>
  <si>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</si>
  <si>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</si>
  <si>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</si>
  <si>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</si>
  <si>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</si>
  <si>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</si>
  <si>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4x100mR</t>
    <phoneticPr fontId="2" type="noConversion"/>
  </si>
  <si>
    <t>4x400mR</t>
    <phoneticPr fontId="2" type="noConversion"/>
  </si>
  <si>
    <t>장대높이뛰기</t>
    <phoneticPr fontId="2" type="noConversion"/>
  </si>
  <si>
    <t>세단뛰기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</si>
  <si>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</si>
  <si>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</si>
  <si>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</si>
  <si>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</si>
  <si>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</si>
  <si>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200m</t>
    <phoneticPr fontId="2" type="noConversion"/>
  </si>
  <si>
    <t>풍향풍속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</si>
  <si>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</si>
  <si>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</si>
  <si>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</si>
  <si>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</si>
  <si>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100mH</t>
    <phoneticPr fontId="2" type="noConversion"/>
  </si>
  <si>
    <t>400mH</t>
    <phoneticPr fontId="2" type="noConversion"/>
  </si>
  <si>
    <t>3000mSC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</si>
  <si>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</si>
  <si>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</si>
  <si>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</si>
  <si>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</si>
  <si>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풍향풍속</t>
    <phoneticPr fontId="2" type="noConversion"/>
  </si>
  <si>
    <t>풍향풍속</t>
    <phoneticPr fontId="2" type="noConversion"/>
  </si>
  <si>
    <t>포환던지기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</si>
  <si>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</si>
  <si>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</si>
  <si>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</si>
  <si>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7종경기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</si>
  <si>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</si>
  <si>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대학교부(남자)</t>
    <phoneticPr fontId="2" type="noConversion"/>
  </si>
  <si>
    <t>제73회 전국대학대항육상대회</t>
    <phoneticPr fontId="2" type="noConversion"/>
  </si>
  <si>
    <t>(예천  2019년 4월24일 ∼ 4월25일 )</t>
    <phoneticPr fontId="2" type="noConversion"/>
  </si>
  <si>
    <t>대학교부(여자)</t>
    <phoneticPr fontId="2" type="noConversion"/>
  </si>
  <si>
    <t>10kmW</t>
    <phoneticPr fontId="2" type="noConversion"/>
  </si>
  <si>
    <t>10,000m</t>
    <phoneticPr fontId="2" type="noConversion"/>
  </si>
  <si>
    <t>-</t>
    <phoneticPr fontId="2" type="noConversion"/>
  </si>
  <si>
    <t>-</t>
    <phoneticPr fontId="2" type="noConversion"/>
  </si>
  <si>
    <t>4.60 기록경기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</si>
  <si>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</si>
  <si>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</si>
  <si>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</si>
  <si>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서재영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</si>
</sst>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176" formatCode="m:ss.00"/>
    <numFmt numFmtId="177" formatCode="mm:ss.00"/>
    <numFmt numFmtId="178" formatCode="0.0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  <font>
      <sz val="7.5"/>
      <name val="휴먼각진옛체"/>
      <family val="1"/>
      <charset val="129"/>
    </font>
    <font>
      <sz val="25"/>
      <name val="휴먼소하체"/>
      <family val="1"/>
      <charset val="129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4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quotePrefix="1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quotePrefix="1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42" fontId="3" fillId="0" borderId="22" xfId="1" applyFont="1" applyFill="1" applyBorder="1" applyAlignment="1" applyProtection="1">
      <alignment horizontal="left" vertical="center" shrinkToFit="1"/>
    </xf>
    <xf numFmtId="0" fontId="4" fillId="0" borderId="23" xfId="0" applyFont="1" applyBorder="1" applyAlignment="1">
      <alignment vertical="center"/>
    </xf>
    <xf numFmtId="0" fontId="3" fillId="0" borderId="25" xfId="0" applyFont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26" xfId="0" applyFont="1" applyFill="1" applyBorder="1" applyAlignment="1" applyProtection="1">
      <alignment horizontal="left" vertical="center" shrinkToFit="1"/>
    </xf>
    <xf numFmtId="0" fontId="3" fillId="0" borderId="25" xfId="0" applyFont="1" applyFill="1" applyBorder="1" applyAlignment="1" applyProtection="1">
      <alignment horizontal="left" vertical="center" shrinkToFit="1"/>
    </xf>
    <xf numFmtId="0" fontId="3" fillId="0" borderId="12" xfId="0" applyNumberFormat="1" applyFont="1" applyFill="1" applyBorder="1" applyAlignment="1" applyProtection="1">
      <alignment horizontal="left" vertical="center" shrinkToFit="1"/>
    </xf>
    <xf numFmtId="2" fontId="3" fillId="0" borderId="12" xfId="0" applyNumberFormat="1" applyFont="1" applyBorder="1" applyAlignment="1" applyProtection="1">
      <alignment horizontal="left" vertical="center" shrinkToFit="1"/>
    </xf>
    <xf numFmtId="2" fontId="3" fillId="0" borderId="12" xfId="0" applyNumberFormat="1" applyFont="1" applyFill="1" applyBorder="1" applyAlignment="1" applyProtection="1">
      <alignment horizontal="left" vertical="center" shrinkToFit="1"/>
    </xf>
    <xf numFmtId="0" fontId="9" fillId="0" borderId="24" xfId="0" applyFont="1" applyFill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2" fontId="3" fillId="0" borderId="15" xfId="0" applyNumberFormat="1" applyFont="1" applyFill="1" applyBorder="1" applyAlignment="1" applyProtection="1">
      <alignment horizontal="left" vertical="center" shrinkToFit="1"/>
    </xf>
    <xf numFmtId="0" fontId="9" fillId="0" borderId="23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3" fillId="0" borderId="12" xfId="0" applyNumberFormat="1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176" fontId="3" fillId="0" borderId="12" xfId="0" applyNumberFormat="1" applyFont="1" applyFill="1" applyBorder="1" applyAlignment="1" applyProtection="1">
      <alignment horizontal="left" vertical="center" shrinkToFit="1"/>
    </xf>
    <xf numFmtId="177" fontId="3" fillId="0" borderId="12" xfId="0" applyNumberFormat="1" applyFont="1" applyFill="1" applyBorder="1" applyAlignment="1" applyProtection="1">
      <alignment horizontal="left" vertical="center" shrinkToFit="1"/>
    </xf>
    <xf numFmtId="0" fontId="3" fillId="0" borderId="23" xfId="0" quotePrefix="1" applyNumberFormat="1" applyFont="1" applyFill="1" applyBorder="1" applyAlignment="1" applyProtection="1">
      <alignment horizontal="left" vertical="center" shrinkToFit="1"/>
    </xf>
    <xf numFmtId="0" fontId="9" fillId="0" borderId="24" xfId="0" applyFont="1" applyBorder="1" applyAlignment="1" applyProtection="1">
      <alignment horizontal="left" vertical="center" shrinkToFit="1"/>
    </xf>
    <xf numFmtId="0" fontId="3" fillId="0" borderId="23" xfId="1" quotePrefix="1" applyNumberFormat="1" applyFont="1" applyFill="1" applyBorder="1" applyAlignment="1" applyProtection="1">
      <alignment horizontal="left" vertical="center" shrinkToFit="1"/>
    </xf>
    <xf numFmtId="178" fontId="3" fillId="0" borderId="23" xfId="0" quotePrefix="1" applyNumberFormat="1" applyFont="1" applyFill="1" applyBorder="1" applyAlignment="1" applyProtection="1">
      <alignment horizontal="left" vertical="center" shrinkToFit="1"/>
    </xf>
    <xf numFmtId="0" fontId="3" fillId="0" borderId="18" xfId="0" quotePrefix="1" applyFont="1" applyBorder="1" applyAlignment="1" applyProtection="1">
      <alignment horizontal="left" vertical="center" shrinkToFit="1"/>
    </xf>
    <xf numFmtId="177" fontId="3" fillId="0" borderId="12" xfId="0" applyNumberFormat="1" applyFont="1" applyBorder="1" applyAlignment="1" applyProtection="1">
      <alignment horizontal="left" vertical="center" shrinkToFit="1"/>
    </xf>
    <xf numFmtId="0" fontId="9" fillId="0" borderId="15" xfId="0" applyFont="1" applyFill="1" applyBorder="1" applyAlignment="1" applyProtection="1">
      <alignment horizontal="left" vertical="center" shrinkToFit="1"/>
    </xf>
    <xf numFmtId="0" fontId="0" fillId="0" borderId="28" xfId="0" applyBorder="1" applyAlignment="1">
      <alignment horizontal="center" vertical="top"/>
    </xf>
    <xf numFmtId="2" fontId="3" fillId="0" borderId="15" xfId="0" applyNumberFormat="1" applyFont="1" applyBorder="1" applyAlignment="1" applyProtection="1">
      <alignment horizontal="left" vertical="center" shrinkToFit="1"/>
    </xf>
    <xf numFmtId="42" fontId="3" fillId="0" borderId="22" xfId="1" applyFont="1" applyBorder="1" applyAlignment="1" applyProtection="1">
      <alignment horizontal="left" vertical="center" shrinkToFit="1"/>
    </xf>
    <xf numFmtId="0" fontId="3" fillId="0" borderId="23" xfId="1" quotePrefix="1" applyNumberFormat="1" applyFont="1" applyBorder="1" applyAlignment="1" applyProtection="1">
      <alignment horizontal="left" vertical="center" shrinkToFit="1"/>
    </xf>
    <xf numFmtId="0" fontId="9" fillId="0" borderId="23" xfId="0" applyFont="1" applyFill="1" applyBorder="1" applyAlignment="1" applyProtection="1">
      <alignment horizontal="left" vertical="center" shrinkToFit="1"/>
    </xf>
    <xf numFmtId="0" fontId="10" fillId="0" borderId="0" xfId="0" applyFont="1" applyAlignment="1">
      <alignment horizontal="left" shrinkToFit="1"/>
    </xf>
    <xf numFmtId="0" fontId="3" fillId="0" borderId="11" xfId="0" quotePrefix="1" applyFont="1" applyFill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3" fillId="0" borderId="12" xfId="0" quotePrefix="1" applyNumberFormat="1" applyFont="1" applyFill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11" xfId="0" quotePrefix="1" applyFont="1" applyBorder="1" applyAlignment="1" applyProtection="1">
      <alignment horizontal="left" vertical="center" shrinkToFit="1"/>
    </xf>
    <xf numFmtId="0" fontId="3" fillId="0" borderId="2" xfId="0" quotePrefix="1" applyFont="1" applyBorder="1" applyAlignment="1" applyProtection="1">
      <alignment horizontal="left" vertical="center" shrinkToFit="1"/>
    </xf>
    <xf numFmtId="177" fontId="3" fillId="0" borderId="12" xfId="0" quotePrefix="1" applyNumberFormat="1" applyFont="1" applyBorder="1" applyAlignment="1" applyProtection="1">
      <alignment horizontal="left" vertical="center" shrinkToFit="1"/>
    </xf>
    <xf numFmtId="0" fontId="3" fillId="0" borderId="21" xfId="0" applyFont="1" applyFill="1" applyBorder="1" applyAlignment="1" applyProtection="1">
      <alignment horizontal="left" vertical="center" shrinkToFit="1"/>
    </xf>
    <xf numFmtId="0" fontId="11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3" fillId="0" borderId="19" xfId="0" applyFont="1" applyFill="1" applyBorder="1" applyAlignment="1" applyProtection="1">
      <alignment horizontal="center" vertical="center" shrinkToFit="1"/>
    </xf>
    <xf numFmtId="0" fontId="3" fillId="0" borderId="20" xfId="0" applyFont="1" applyFill="1" applyBorder="1" applyAlignment="1" applyProtection="1">
      <alignment horizontal="center" vertical="center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" fillId="0" borderId="19" xfId="0" applyFont="1" applyFill="1" applyBorder="1" applyAlignment="1" applyProtection="1">
      <alignment horizontal="left" vertical="center" shrinkToFit="1"/>
    </xf>
    <xf numFmtId="0" fontId="3" fillId="0" borderId="20" xfId="0" applyFont="1" applyFill="1" applyBorder="1" applyAlignment="1" applyProtection="1">
      <alignment horizontal="left" vertical="center" shrinkToFit="1"/>
    </xf>
    <xf numFmtId="0" fontId="3" fillId="0" borderId="21" xfId="0" applyFont="1" applyFill="1" applyBorder="1" applyAlignment="1" applyProtection="1">
      <alignment horizontal="left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</cellXfs>
  <cellStyles count="3">
    <cellStyle name="통화 [0]" xfId="1" builtinId="7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3000mS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10kmW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4x100m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4x400m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&#54596;&#4630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1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2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4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800m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1500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100m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400m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10kmW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4x100m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4x400m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50668;&#51088;&#45824;&#54617;&#44368;&#48512;/&#50668;&#45824;&#54596;&#46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4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8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15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5000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10000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110m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AF_J/DOCUME~1/&#52852;&#52852;&#50724;~1/&#45224;&#51088;&#45824;&#54617;&#44368;&#48512;/&#45224;&#45824;400m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-0.9</v>
          </cell>
        </row>
        <row r="11">
          <cell r="C11" t="str">
            <v>이준혁</v>
          </cell>
          <cell r="E11" t="str">
            <v>한국체육대학교</v>
          </cell>
          <cell r="F11">
            <v>10.77</v>
          </cell>
        </row>
        <row r="12">
          <cell r="C12" t="str">
            <v>반인호</v>
          </cell>
          <cell r="E12" t="str">
            <v>성균관대학교</v>
          </cell>
          <cell r="F12">
            <v>10.84</v>
          </cell>
        </row>
        <row r="13">
          <cell r="C13" t="str">
            <v>김시온</v>
          </cell>
          <cell r="E13" t="str">
            <v>경북도립대학교</v>
          </cell>
          <cell r="F13" t="str">
            <v>10.90</v>
          </cell>
        </row>
        <row r="14">
          <cell r="C14" t="str">
            <v>고영호</v>
          </cell>
          <cell r="E14" t="str">
            <v>공주대학교</v>
          </cell>
          <cell r="F14">
            <v>10.93</v>
          </cell>
        </row>
        <row r="15">
          <cell r="C15" t="str">
            <v>김동재</v>
          </cell>
          <cell r="E15" t="str">
            <v>한국체육대학교</v>
          </cell>
          <cell r="F15">
            <v>10.94</v>
          </cell>
        </row>
        <row r="16">
          <cell r="C16" t="str">
            <v>임병수</v>
          </cell>
          <cell r="E16" t="str">
            <v>성균관대학교</v>
          </cell>
          <cell r="F16">
            <v>11.14</v>
          </cell>
        </row>
        <row r="17">
          <cell r="C17" t="str">
            <v>권세훈</v>
          </cell>
          <cell r="E17" t="str">
            <v>경운대학교</v>
          </cell>
          <cell r="F17">
            <v>11.25</v>
          </cell>
        </row>
        <row r="18">
          <cell r="C18" t="str">
            <v>김명진</v>
          </cell>
          <cell r="E18" t="str">
            <v>경운대학교</v>
          </cell>
          <cell r="F18">
            <v>11.29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최재경</v>
          </cell>
          <cell r="E11" t="str">
            <v>한국체육대학교</v>
          </cell>
          <cell r="F11" t="str">
            <v>9:22.07</v>
          </cell>
        </row>
        <row r="12">
          <cell r="C12" t="str">
            <v>노용진</v>
          </cell>
          <cell r="E12" t="str">
            <v>한국체육대학교</v>
          </cell>
          <cell r="F12" t="str">
            <v>9:48.76</v>
          </cell>
        </row>
        <row r="13">
          <cell r="C13" t="str">
            <v>박진범</v>
          </cell>
          <cell r="E13" t="str">
            <v>계명대학교</v>
          </cell>
          <cell r="F13" t="str">
            <v>9:56.19</v>
          </cell>
        </row>
        <row r="14">
          <cell r="C14" t="str">
            <v>박주환</v>
          </cell>
          <cell r="E14" t="str">
            <v>계명대학교</v>
          </cell>
          <cell r="F14" t="str">
            <v>10:00.21</v>
          </cell>
        </row>
        <row r="15">
          <cell r="C15" t="str">
            <v>전현태</v>
          </cell>
          <cell r="E15" t="str">
            <v>한양대학교</v>
          </cell>
          <cell r="F15" t="str">
            <v>11:14.43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김민규</v>
          </cell>
          <cell r="E11" t="str">
            <v>한국체육대학교</v>
          </cell>
          <cell r="F11" t="str">
            <v>43:37</v>
          </cell>
        </row>
        <row r="12">
          <cell r="C12" t="str">
            <v>임동민</v>
          </cell>
          <cell r="E12" t="str">
            <v>한국체육대학교</v>
          </cell>
          <cell r="F12" t="str">
            <v>43:40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한상욱 김태규 최선재 전주성</v>
          </cell>
          <cell r="E11" t="str">
            <v>한국체육대학교</v>
          </cell>
          <cell r="F11">
            <v>41.33</v>
          </cell>
        </row>
        <row r="12">
          <cell r="C12" t="str">
            <v>천하림 백민수 김남주 김민혁</v>
          </cell>
          <cell r="E12" t="str">
            <v>영남대학교</v>
          </cell>
          <cell r="F12">
            <v>42.34</v>
          </cell>
        </row>
        <row r="13">
          <cell r="C13" t="str">
            <v>이기재 김남혁 윤세현 최철희</v>
          </cell>
          <cell r="E13" t="str">
            <v>충남대학교</v>
          </cell>
          <cell r="F13">
            <v>42.57</v>
          </cell>
        </row>
        <row r="14">
          <cell r="C14" t="str">
            <v>권세훈 박태인 이현민 김명진</v>
          </cell>
          <cell r="E14" t="str">
            <v>경운대학교</v>
          </cell>
          <cell r="F14" t="str">
            <v>42.80</v>
          </cell>
        </row>
        <row r="15">
          <cell r="C15" t="str">
            <v>김영현 신윤섭 주진영 이장호</v>
          </cell>
          <cell r="E15" t="str">
            <v>성결대학교</v>
          </cell>
          <cell r="F15">
            <v>42.81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김만제 김현빈 손명섭 한누리</v>
          </cell>
          <cell r="E11" t="str">
            <v>성균관대학교</v>
          </cell>
          <cell r="F11" t="str">
            <v>3:15.41</v>
          </cell>
        </row>
        <row r="12">
          <cell r="C12" t="str">
            <v>최선재 전주성 손우승 한상욱</v>
          </cell>
          <cell r="E12" t="str">
            <v>한국체육대학교</v>
          </cell>
          <cell r="F12" t="str">
            <v>3:19.71</v>
          </cell>
        </row>
        <row r="13">
          <cell r="C13" t="str">
            <v>김명하 한승완 김효민 김중석</v>
          </cell>
          <cell r="E13" t="str">
            <v>조선대학교</v>
          </cell>
          <cell r="F13" t="str">
            <v>3:20.13</v>
          </cell>
        </row>
        <row r="14">
          <cell r="C14" t="str">
            <v>김영현 안명현 주진영 신윤섭</v>
          </cell>
          <cell r="E14" t="str">
            <v>성결대학교</v>
          </cell>
          <cell r="F14" t="str">
            <v>3:31.06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박순호</v>
          </cell>
          <cell r="E11" t="str">
            <v>군산대학교</v>
          </cell>
          <cell r="F11">
            <v>2.0499999999999998</v>
          </cell>
        </row>
        <row r="12">
          <cell r="C12" t="str">
            <v>한재상</v>
          </cell>
          <cell r="E12" t="str">
            <v>한국체육대학교</v>
          </cell>
          <cell r="F12">
            <v>2.0499999999999998</v>
          </cell>
        </row>
        <row r="13">
          <cell r="C13" t="str">
            <v>서종휘</v>
          </cell>
          <cell r="E13" t="str">
            <v>한국체육대학교</v>
          </cell>
          <cell r="F13" t="str">
            <v>2.00</v>
          </cell>
        </row>
      </sheetData>
      <sheetData sheetId="1">
        <row r="11">
          <cell r="C11" t="str">
            <v>김영주</v>
          </cell>
          <cell r="E11" t="str">
            <v>성균관대학교</v>
          </cell>
        </row>
      </sheetData>
      <sheetData sheetId="2">
        <row r="11">
          <cell r="C11" t="str">
            <v>김명하</v>
          </cell>
          <cell r="E11" t="str">
            <v>조선대학교</v>
          </cell>
          <cell r="F11">
            <v>7.29</v>
          </cell>
          <cell r="G11" t="str">
            <v>2.0</v>
          </cell>
        </row>
        <row r="12">
          <cell r="C12" t="str">
            <v>이승준</v>
          </cell>
          <cell r="E12" t="str">
            <v>한국체육대학교</v>
          </cell>
          <cell r="F12">
            <v>7.28</v>
          </cell>
          <cell r="G12">
            <v>1.1000000000000001</v>
          </cell>
        </row>
        <row r="13">
          <cell r="C13" t="str">
            <v>오준영</v>
          </cell>
          <cell r="E13" t="str">
            <v>동아대학교</v>
          </cell>
          <cell r="F13">
            <v>6.96</v>
          </cell>
          <cell r="G13" t="str">
            <v>1.0</v>
          </cell>
        </row>
        <row r="14">
          <cell r="C14" t="str">
            <v>여건구</v>
          </cell>
          <cell r="E14" t="str">
            <v>한려대학교</v>
          </cell>
          <cell r="F14">
            <v>6.89</v>
          </cell>
          <cell r="G14" t="str">
            <v>1.0</v>
          </cell>
        </row>
        <row r="15">
          <cell r="C15" t="str">
            <v>배정안</v>
          </cell>
          <cell r="E15" t="str">
            <v>군산대학교</v>
          </cell>
          <cell r="F15">
            <v>6.71</v>
          </cell>
          <cell r="G15">
            <v>0.3</v>
          </cell>
        </row>
      </sheetData>
      <sheetData sheetId="3">
        <row r="11">
          <cell r="C11" t="str">
            <v>김장우</v>
          </cell>
          <cell r="E11" t="str">
            <v>한국체육대학교</v>
          </cell>
          <cell r="F11">
            <v>15.92</v>
          </cell>
          <cell r="G11" t="str">
            <v>1.1</v>
          </cell>
        </row>
        <row r="12">
          <cell r="C12" t="str">
            <v>박성민</v>
          </cell>
          <cell r="E12" t="str">
            <v>경북도립대학교</v>
          </cell>
          <cell r="F12">
            <v>14.95</v>
          </cell>
          <cell r="G12" t="str">
            <v>0.8</v>
          </cell>
        </row>
        <row r="13">
          <cell r="C13" t="str">
            <v>배정안</v>
          </cell>
          <cell r="E13" t="str">
            <v>군산대학교</v>
          </cell>
          <cell r="F13">
            <v>14.58</v>
          </cell>
          <cell r="G13" t="str">
            <v>0.2</v>
          </cell>
        </row>
        <row r="14">
          <cell r="C14" t="str">
            <v>김주환</v>
          </cell>
          <cell r="E14" t="str">
            <v>조선대학교</v>
          </cell>
          <cell r="F14">
            <v>14.44</v>
          </cell>
          <cell r="G14" t="str">
            <v>0.6</v>
          </cell>
        </row>
        <row r="15">
          <cell r="C15" t="str">
            <v>서민규</v>
          </cell>
          <cell r="E15" t="str">
            <v>경북도립대학교</v>
          </cell>
          <cell r="F15">
            <v>14.16</v>
          </cell>
          <cell r="G15" t="str">
            <v>1.3</v>
          </cell>
        </row>
      </sheetData>
      <sheetData sheetId="4">
        <row r="11">
          <cell r="C11" t="str">
            <v>장종혁</v>
          </cell>
          <cell r="E11" t="str">
            <v>한국체육대학교</v>
          </cell>
          <cell r="F11">
            <v>16.07</v>
          </cell>
        </row>
        <row r="12">
          <cell r="C12" t="str">
            <v>김시온</v>
          </cell>
          <cell r="E12" t="str">
            <v>동아대학교</v>
          </cell>
          <cell r="F12">
            <v>15.73</v>
          </cell>
        </row>
        <row r="13">
          <cell r="C13" t="str">
            <v>이상명</v>
          </cell>
          <cell r="E13" t="str">
            <v>한국체육대학교</v>
          </cell>
          <cell r="F13">
            <v>15.67</v>
          </cell>
        </row>
        <row r="14">
          <cell r="C14" t="str">
            <v>김건주</v>
          </cell>
          <cell r="E14" t="str">
            <v>동아대학교</v>
          </cell>
          <cell r="F14">
            <v>15.58</v>
          </cell>
        </row>
        <row r="15">
          <cell r="C15" t="str">
            <v>이태경</v>
          </cell>
          <cell r="E15" t="str">
            <v>안동대학교</v>
          </cell>
          <cell r="F15">
            <v>14.65</v>
          </cell>
        </row>
        <row r="16">
          <cell r="C16" t="str">
            <v>권혁</v>
          </cell>
          <cell r="E16" t="str">
            <v>위덕대학교</v>
          </cell>
          <cell r="F16">
            <v>13.35</v>
          </cell>
        </row>
      </sheetData>
      <sheetData sheetId="5">
        <row r="11">
          <cell r="C11" t="str">
            <v>김제빈</v>
          </cell>
          <cell r="E11" t="str">
            <v>한국체육대학교</v>
          </cell>
          <cell r="F11">
            <v>47.36</v>
          </cell>
        </row>
        <row r="12">
          <cell r="C12" t="str">
            <v>조성준</v>
          </cell>
          <cell r="E12" t="str">
            <v>구미대학</v>
          </cell>
          <cell r="F12">
            <v>45.72</v>
          </cell>
        </row>
        <row r="13">
          <cell r="C13" t="str">
            <v>장민수</v>
          </cell>
          <cell r="E13" t="str">
            <v>한국체육대학교</v>
          </cell>
          <cell r="F13">
            <v>43.35</v>
          </cell>
        </row>
        <row r="14">
          <cell r="C14" t="str">
            <v>김종현</v>
          </cell>
          <cell r="E14" t="str">
            <v>군산대학교</v>
          </cell>
          <cell r="F14">
            <v>42.47</v>
          </cell>
        </row>
      </sheetData>
      <sheetData sheetId="6">
        <row r="11">
          <cell r="C11" t="str">
            <v>정민욱</v>
          </cell>
          <cell r="E11" t="str">
            <v>군산대학교</v>
          </cell>
          <cell r="F11">
            <v>51.92</v>
          </cell>
        </row>
        <row r="12">
          <cell r="C12" t="str">
            <v>김민종</v>
          </cell>
          <cell r="E12" t="str">
            <v>동아대학교</v>
          </cell>
          <cell r="F12">
            <v>51.08</v>
          </cell>
        </row>
        <row r="13">
          <cell r="C13" t="str">
            <v>정지성</v>
          </cell>
          <cell r="E13" t="str">
            <v>군산대학교</v>
          </cell>
          <cell r="F13">
            <v>48.32</v>
          </cell>
        </row>
      </sheetData>
      <sheetData sheetId="7">
        <row r="11">
          <cell r="C11" t="str">
            <v>김다니</v>
          </cell>
          <cell r="E11" t="str">
            <v>한국체육대학교</v>
          </cell>
          <cell r="F11">
            <v>66.02</v>
          </cell>
        </row>
        <row r="12">
          <cell r="C12" t="str">
            <v>김병현</v>
          </cell>
          <cell r="E12" t="str">
            <v>안동대학교</v>
          </cell>
          <cell r="F12">
            <v>63.44</v>
          </cell>
        </row>
        <row r="13">
          <cell r="C13" t="str">
            <v>장준호</v>
          </cell>
          <cell r="E13" t="str">
            <v>한국체육대학교</v>
          </cell>
          <cell r="F13">
            <v>61.86</v>
          </cell>
        </row>
      </sheetData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-0.5</v>
          </cell>
        </row>
        <row r="11">
          <cell r="C11" t="str">
            <v>이지호</v>
          </cell>
          <cell r="E11" t="str">
            <v>충남대학교</v>
          </cell>
          <cell r="F11">
            <v>12.46</v>
          </cell>
        </row>
        <row r="12">
          <cell r="C12" t="str">
            <v>전유림</v>
          </cell>
          <cell r="E12" t="str">
            <v>경운대학교</v>
          </cell>
          <cell r="F12">
            <v>12.59</v>
          </cell>
        </row>
        <row r="13">
          <cell r="C13" t="str">
            <v>김명지</v>
          </cell>
          <cell r="E13" t="str">
            <v>영남대학교</v>
          </cell>
          <cell r="F13" t="str">
            <v>12.60</v>
          </cell>
        </row>
        <row r="14">
          <cell r="C14" t="str">
            <v>이은희</v>
          </cell>
          <cell r="E14" t="str">
            <v>강원대학교</v>
          </cell>
          <cell r="F14" t="str">
            <v>12.80</v>
          </cell>
        </row>
        <row r="15">
          <cell r="C15" t="str">
            <v>최유정</v>
          </cell>
          <cell r="E15" t="str">
            <v>충북대학교</v>
          </cell>
          <cell r="F15">
            <v>12.86</v>
          </cell>
        </row>
        <row r="16">
          <cell r="C16" t="str">
            <v>정지민</v>
          </cell>
          <cell r="E16" t="str">
            <v>공주대학교</v>
          </cell>
          <cell r="F16" t="str">
            <v>13.00</v>
          </cell>
        </row>
        <row r="17">
          <cell r="C17" t="str">
            <v>유지인</v>
          </cell>
          <cell r="E17" t="str">
            <v>강원대학교</v>
          </cell>
          <cell r="F17" t="str">
            <v>13.05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-0.4</v>
          </cell>
        </row>
        <row r="11">
          <cell r="C11" t="str">
            <v>전유림</v>
          </cell>
          <cell r="E11" t="str">
            <v>경운대학교</v>
          </cell>
          <cell r="F11">
            <v>25.89</v>
          </cell>
        </row>
        <row r="12">
          <cell r="C12" t="str">
            <v>유수민</v>
          </cell>
          <cell r="E12" t="str">
            <v>경운대학교</v>
          </cell>
          <cell r="F12" t="str">
            <v>26.50</v>
          </cell>
        </row>
        <row r="13">
          <cell r="C13" t="str">
            <v>우미숙</v>
          </cell>
          <cell r="E13" t="str">
            <v>강원대학교</v>
          </cell>
          <cell r="F13">
            <v>26.96</v>
          </cell>
        </row>
        <row r="14">
          <cell r="C14" t="str">
            <v>문시연</v>
          </cell>
          <cell r="E14" t="str">
            <v>인하대학교</v>
          </cell>
          <cell r="F14">
            <v>27.67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유수민</v>
          </cell>
          <cell r="E11" t="str">
            <v>경운대학교</v>
          </cell>
          <cell r="F11" t="str">
            <v>59.62</v>
          </cell>
        </row>
        <row r="12">
          <cell r="C12" t="str">
            <v>황주영</v>
          </cell>
          <cell r="E12" t="str">
            <v>경북도립대학교</v>
          </cell>
          <cell r="F12" t="str">
            <v>1:00.46</v>
          </cell>
        </row>
        <row r="13">
          <cell r="C13" t="str">
            <v>김지원</v>
          </cell>
          <cell r="E13" t="str">
            <v>충북대학교</v>
          </cell>
          <cell r="F13" t="str">
            <v>1:00.77</v>
          </cell>
        </row>
        <row r="14">
          <cell r="C14" t="str">
            <v>김태은</v>
          </cell>
          <cell r="E14" t="str">
            <v>안동대학교</v>
          </cell>
          <cell r="F14" t="str">
            <v>1:01.40</v>
          </cell>
        </row>
        <row r="15">
          <cell r="C15" t="str">
            <v>최은지</v>
          </cell>
          <cell r="E15" t="str">
            <v>성결대학교</v>
          </cell>
          <cell r="F15" t="str">
            <v>1:01.72</v>
          </cell>
        </row>
        <row r="16">
          <cell r="C16" t="str">
            <v>우미숙</v>
          </cell>
          <cell r="E16" t="str">
            <v>강원대학교</v>
          </cell>
          <cell r="F16" t="str">
            <v>1:04.66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최수미</v>
          </cell>
          <cell r="E11" t="str">
            <v>제주대학교</v>
          </cell>
          <cell r="F11" t="str">
            <v>2:17.96</v>
          </cell>
        </row>
        <row r="12">
          <cell r="C12" t="str">
            <v>김지원</v>
          </cell>
          <cell r="E12" t="str">
            <v>충북대학교</v>
          </cell>
          <cell r="F12" t="str">
            <v>2:24.39</v>
          </cell>
        </row>
        <row r="13">
          <cell r="C13" t="str">
            <v>김리경</v>
          </cell>
          <cell r="E13" t="str">
            <v>충북대학교</v>
          </cell>
          <cell r="F13" t="str">
            <v>2:27.49</v>
          </cell>
        </row>
        <row r="14">
          <cell r="C14" t="str">
            <v>이하연</v>
          </cell>
          <cell r="E14" t="str">
            <v>충남대학교</v>
          </cell>
          <cell r="F14" t="str">
            <v>2:42.93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최수미</v>
          </cell>
          <cell r="E11" t="str">
            <v>제주대학교</v>
          </cell>
          <cell r="F11" t="str">
            <v>4:55.94</v>
          </cell>
        </row>
        <row r="12">
          <cell r="C12" t="str">
            <v>김리경</v>
          </cell>
          <cell r="E12" t="str">
            <v>충북대학교</v>
          </cell>
          <cell r="F12" t="str">
            <v>5:13.73</v>
          </cell>
        </row>
        <row r="13">
          <cell r="C13" t="str">
            <v>김현주</v>
          </cell>
          <cell r="E13" t="str">
            <v>공주대학교</v>
          </cell>
          <cell r="F13" t="str">
            <v>5:18.05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-0.4</v>
          </cell>
        </row>
        <row r="11">
          <cell r="C11" t="str">
            <v>이준혁</v>
          </cell>
          <cell r="E11" t="str">
            <v>한국체육대학교</v>
          </cell>
          <cell r="F11" t="str">
            <v>21.70</v>
          </cell>
        </row>
        <row r="12">
          <cell r="C12" t="str">
            <v>김시온</v>
          </cell>
          <cell r="E12" t="str">
            <v>경북도립대학교</v>
          </cell>
          <cell r="F12">
            <v>22.24</v>
          </cell>
        </row>
        <row r="13">
          <cell r="C13" t="str">
            <v>신윤섭</v>
          </cell>
          <cell r="E13" t="str">
            <v>성결대학교</v>
          </cell>
          <cell r="F13">
            <v>22.27</v>
          </cell>
        </row>
        <row r="14">
          <cell r="C14" t="str">
            <v>주진영</v>
          </cell>
          <cell r="E14" t="str">
            <v>성결대학교</v>
          </cell>
          <cell r="F14">
            <v>22.59</v>
          </cell>
        </row>
        <row r="15">
          <cell r="C15" t="str">
            <v>김남혁</v>
          </cell>
          <cell r="E15" t="str">
            <v>충남대학교</v>
          </cell>
          <cell r="F15">
            <v>22.89</v>
          </cell>
        </row>
        <row r="16">
          <cell r="C16" t="str">
            <v>장예찬</v>
          </cell>
          <cell r="E16" t="str">
            <v>서울대학교</v>
          </cell>
          <cell r="F16" t="str">
            <v>22.90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-0.8</v>
          </cell>
        </row>
        <row r="11">
          <cell r="C11" t="str">
            <v>송유진</v>
          </cell>
          <cell r="E11" t="str">
            <v>영남대학교</v>
          </cell>
          <cell r="F11">
            <v>14.42</v>
          </cell>
        </row>
        <row r="12">
          <cell r="C12" t="str">
            <v>이나경</v>
          </cell>
          <cell r="E12" t="str">
            <v>경운대학교</v>
          </cell>
          <cell r="F12" t="str">
            <v>14.90</v>
          </cell>
        </row>
        <row r="13">
          <cell r="C13" t="str">
            <v>노지현</v>
          </cell>
          <cell r="E13" t="str">
            <v>동아대학교</v>
          </cell>
          <cell r="F13">
            <v>15.39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황주영</v>
          </cell>
          <cell r="E11" t="str">
            <v>경북도립대학교</v>
          </cell>
          <cell r="F11" t="str">
            <v>1:04.48</v>
          </cell>
        </row>
        <row r="12">
          <cell r="C12" t="str">
            <v>김태은</v>
          </cell>
          <cell r="E12" t="str">
            <v>안동대학교</v>
          </cell>
          <cell r="F12" t="str">
            <v>1:05.97</v>
          </cell>
        </row>
        <row r="13">
          <cell r="C13" t="str">
            <v>황혜련</v>
          </cell>
          <cell r="E13" t="str">
            <v>강원대학교</v>
          </cell>
          <cell r="F13" t="str">
            <v>1:07.68</v>
          </cell>
        </row>
        <row r="14">
          <cell r="C14" t="str">
            <v>최다빈</v>
          </cell>
          <cell r="E14" t="str">
            <v>충북대학교</v>
          </cell>
          <cell r="F14" t="str">
            <v>1:08.14</v>
          </cell>
        </row>
        <row r="15">
          <cell r="C15" t="str">
            <v>이나경</v>
          </cell>
          <cell r="E15" t="str">
            <v>경운대학교</v>
          </cell>
          <cell r="F15" t="str">
            <v>1:09.52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정의지</v>
          </cell>
          <cell r="E11" t="str">
            <v>안동대학교</v>
          </cell>
          <cell r="F11" t="str">
            <v>55:36</v>
          </cell>
        </row>
        <row r="12">
          <cell r="C12" t="str">
            <v>이선화</v>
          </cell>
          <cell r="E12" t="str">
            <v>경북도립대학교</v>
          </cell>
          <cell r="F12" t="str">
            <v>59:27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신소정 김명지 이현정 송유진</v>
          </cell>
          <cell r="E11" t="str">
            <v>영남대학교</v>
          </cell>
          <cell r="F11">
            <v>49.03</v>
          </cell>
        </row>
        <row r="12">
          <cell r="C12" t="str">
            <v>강영은 유지인 우미숙 이은희</v>
          </cell>
          <cell r="E12" t="str">
            <v>강원대학교</v>
          </cell>
          <cell r="F12">
            <v>49.47</v>
          </cell>
        </row>
        <row r="13">
          <cell r="C13" t="str">
            <v>고지혜 하제영 최현지 최은지</v>
          </cell>
          <cell r="E13" t="str">
            <v>성결대학교</v>
          </cell>
          <cell r="F13" t="str">
            <v>49.80</v>
          </cell>
        </row>
        <row r="14">
          <cell r="C14" t="str">
            <v>이나경 유수민 정유나 전유림</v>
          </cell>
          <cell r="E14" t="str">
            <v>경운대학교</v>
          </cell>
          <cell r="F14">
            <v>50.03</v>
          </cell>
        </row>
        <row r="15">
          <cell r="C15" t="str">
            <v>김재연 정지민 박예빈 이소윤</v>
          </cell>
          <cell r="E15" t="str">
            <v>공주대학교</v>
          </cell>
          <cell r="F15">
            <v>50.41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최유정 김지원 최다빈 김리경</v>
          </cell>
          <cell r="E11" t="str">
            <v>충북대학교</v>
          </cell>
          <cell r="F11" t="str">
            <v>4:14.34</v>
          </cell>
        </row>
        <row r="12">
          <cell r="C12" t="str">
            <v>정지민 김현주 박예빈 김재연</v>
          </cell>
          <cell r="E12" t="str">
            <v>공주대학교</v>
          </cell>
          <cell r="F12" t="str">
            <v>4:16.31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김은정</v>
          </cell>
          <cell r="E11" t="str">
            <v>한국체육대학교</v>
          </cell>
          <cell r="F11">
            <v>1.65</v>
          </cell>
        </row>
        <row r="12">
          <cell r="C12" t="str">
            <v>장선영</v>
          </cell>
          <cell r="E12" t="str">
            <v>한국체육대학교</v>
          </cell>
          <cell r="F12" t="str">
            <v>1.60</v>
          </cell>
        </row>
        <row r="13">
          <cell r="C13" t="str">
            <v>임찬혜</v>
          </cell>
          <cell r="E13" t="str">
            <v>동아대학교</v>
          </cell>
          <cell r="F13" t="str">
            <v>1.40</v>
          </cell>
        </row>
      </sheetData>
      <sheetData sheetId="1">
        <row r="11">
          <cell r="C11" t="str">
            <v>신수영</v>
          </cell>
          <cell r="E11" t="str">
            <v>한국체육대학교</v>
          </cell>
          <cell r="F11" t="str">
            <v>3.80</v>
          </cell>
        </row>
        <row r="12">
          <cell r="C12" t="str">
            <v>조민지</v>
          </cell>
          <cell r="E12" t="str">
            <v>동아대학교</v>
          </cell>
          <cell r="F12" t="str">
            <v>3.50</v>
          </cell>
        </row>
      </sheetData>
      <sheetData sheetId="2">
        <row r="11">
          <cell r="C11" t="str">
            <v>이희진</v>
          </cell>
          <cell r="E11" t="str">
            <v>한국체육대학교</v>
          </cell>
          <cell r="F11">
            <v>6.05</v>
          </cell>
          <cell r="G11">
            <v>0.7</v>
          </cell>
        </row>
        <row r="12">
          <cell r="C12" t="str">
            <v>고지혜</v>
          </cell>
          <cell r="E12" t="str">
            <v>성결대학교</v>
          </cell>
          <cell r="F12" t="str">
            <v>5.60</v>
          </cell>
          <cell r="G12">
            <v>1.3</v>
          </cell>
        </row>
        <row r="13">
          <cell r="C13" t="str">
            <v>유한솔</v>
          </cell>
          <cell r="E13" t="str">
            <v>동아대학교</v>
          </cell>
          <cell r="F13">
            <v>5.19</v>
          </cell>
          <cell r="G13">
            <v>1.8</v>
          </cell>
        </row>
        <row r="14">
          <cell r="C14" t="str">
            <v>정은아</v>
          </cell>
          <cell r="E14" t="str">
            <v>영남대학교</v>
          </cell>
          <cell r="F14">
            <v>5.03</v>
          </cell>
          <cell r="G14">
            <v>0.8</v>
          </cell>
        </row>
        <row r="15">
          <cell r="C15" t="str">
            <v>유진</v>
          </cell>
          <cell r="E15" t="str">
            <v>동아대학교</v>
          </cell>
          <cell r="F15">
            <v>4.96</v>
          </cell>
          <cell r="G15">
            <v>1.2</v>
          </cell>
        </row>
      </sheetData>
      <sheetData sheetId="3">
        <row r="11">
          <cell r="C11" t="str">
            <v>정은아</v>
          </cell>
          <cell r="E11" t="str">
            <v>영남대학교</v>
          </cell>
          <cell r="F11">
            <v>11.66</v>
          </cell>
          <cell r="G11" t="str">
            <v>-0.7</v>
          </cell>
        </row>
      </sheetData>
      <sheetData sheetId="4">
        <row r="11">
          <cell r="C11" t="str">
            <v>정지혜</v>
          </cell>
          <cell r="E11" t="str">
            <v>한국체육대학교</v>
          </cell>
          <cell r="F11">
            <v>13.99</v>
          </cell>
        </row>
        <row r="12">
          <cell r="C12" t="str">
            <v>김한빈</v>
          </cell>
          <cell r="E12" t="str">
            <v>서해대학교</v>
          </cell>
          <cell r="F12">
            <v>11.66</v>
          </cell>
        </row>
        <row r="13">
          <cell r="C13" t="str">
            <v>김진아</v>
          </cell>
          <cell r="E13" t="str">
            <v>경운대학교</v>
          </cell>
          <cell r="F13">
            <v>10.35</v>
          </cell>
        </row>
        <row r="14">
          <cell r="C14" t="str">
            <v>김유정</v>
          </cell>
          <cell r="E14" t="str">
            <v>충북대학교</v>
          </cell>
          <cell r="F14">
            <v>8.64</v>
          </cell>
        </row>
      </sheetData>
      <sheetData sheetId="5">
        <row r="11">
          <cell r="C11" t="str">
            <v>정지혜</v>
          </cell>
          <cell r="E11" t="str">
            <v>한국체육대학교</v>
          </cell>
          <cell r="F11" t="str">
            <v>53.37 DR</v>
          </cell>
        </row>
        <row r="12">
          <cell r="C12" t="str">
            <v>이수진</v>
          </cell>
          <cell r="E12" t="str">
            <v>한국체육대학교</v>
          </cell>
          <cell r="F12" t="str">
            <v>44.92</v>
          </cell>
        </row>
        <row r="13">
          <cell r="C13" t="str">
            <v>김유정</v>
          </cell>
          <cell r="E13" t="str">
            <v>충북대학교</v>
          </cell>
          <cell r="F13" t="str">
            <v>40.73</v>
          </cell>
        </row>
        <row r="14">
          <cell r="C14" t="str">
            <v>주다해</v>
          </cell>
          <cell r="E14" t="str">
            <v>위덕대학교</v>
          </cell>
          <cell r="F14" t="str">
            <v>36.10</v>
          </cell>
        </row>
        <row r="15">
          <cell r="C15" t="str">
            <v>김진아</v>
          </cell>
          <cell r="E15" t="str">
            <v>경운대학교</v>
          </cell>
          <cell r="F15">
            <v>33.44</v>
          </cell>
        </row>
      </sheetData>
      <sheetData sheetId="6">
        <row r="11">
          <cell r="C11" t="str">
            <v>이유라</v>
          </cell>
          <cell r="E11" t="str">
            <v>한국체육대학교</v>
          </cell>
          <cell r="F11">
            <v>52.64</v>
          </cell>
        </row>
        <row r="12">
          <cell r="C12" t="str">
            <v>김다미</v>
          </cell>
          <cell r="E12" t="str">
            <v>한국체육대학교</v>
          </cell>
          <cell r="F12">
            <v>49.07</v>
          </cell>
        </row>
      </sheetData>
      <sheetData sheetId="7">
        <row r="11">
          <cell r="C11" t="str">
            <v>이가희</v>
          </cell>
          <cell r="E11" t="str">
            <v>한국체육대학교</v>
          </cell>
          <cell r="F11">
            <v>50.31</v>
          </cell>
        </row>
        <row r="12">
          <cell r="C12" t="str">
            <v>김지민</v>
          </cell>
          <cell r="E12" t="str">
            <v>한국체육대학교</v>
          </cell>
          <cell r="F12">
            <v>47.44</v>
          </cell>
        </row>
        <row r="13">
          <cell r="C13" t="str">
            <v>김어진</v>
          </cell>
          <cell r="E13" t="str">
            <v>위덕대학교</v>
          </cell>
          <cell r="F13">
            <v>41.52</v>
          </cell>
        </row>
        <row r="14">
          <cell r="C14" t="str">
            <v>정유나</v>
          </cell>
          <cell r="E14" t="str">
            <v>경운대학교</v>
          </cell>
          <cell r="F14">
            <v>28.97</v>
          </cell>
        </row>
        <row r="15">
          <cell r="C15" t="str">
            <v>김다영</v>
          </cell>
          <cell r="E15" t="str">
            <v>경북도립대학교</v>
          </cell>
          <cell r="F15">
            <v>27.87</v>
          </cell>
        </row>
      </sheetData>
      <sheetData sheetId="8">
        <row r="11">
          <cell r="C11" t="str">
            <v>김지영</v>
          </cell>
          <cell r="E11" t="str">
            <v>영남대학교</v>
          </cell>
          <cell r="F11" t="str">
            <v>3,617점</v>
          </cell>
        </row>
        <row r="12">
          <cell r="C12" t="str">
            <v>임찬혜</v>
          </cell>
          <cell r="E12" t="str">
            <v>동아대학교</v>
          </cell>
          <cell r="F12" t="str">
            <v>3,546점</v>
          </cell>
        </row>
        <row r="13">
          <cell r="C13" t="str">
            <v>정유나</v>
          </cell>
          <cell r="E13" t="str">
            <v>경운대학교</v>
          </cell>
          <cell r="F13" t="str">
            <v>2,914점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>
        <row r="2">
          <cell r="A2" t="str">
            <v>제73회 전국대학대항육상대회</v>
          </cell>
        </row>
      </sheetData>
      <sheetData sheetId="3">
        <row r="11">
          <cell r="C11" t="str">
            <v>임형빈</v>
          </cell>
          <cell r="E11" t="str">
            <v>한국체육대학교</v>
          </cell>
          <cell r="F11">
            <v>47.83</v>
          </cell>
        </row>
        <row r="12">
          <cell r="C12" t="str">
            <v>한누리</v>
          </cell>
          <cell r="E12" t="str">
            <v>성균관대학교</v>
          </cell>
          <cell r="F12">
            <v>49.14</v>
          </cell>
        </row>
        <row r="13">
          <cell r="C13" t="str">
            <v>박태인</v>
          </cell>
          <cell r="E13" t="str">
            <v>경운대학교</v>
          </cell>
          <cell r="F13">
            <v>49.22</v>
          </cell>
        </row>
        <row r="14">
          <cell r="C14" t="str">
            <v>천하림</v>
          </cell>
          <cell r="E14" t="str">
            <v>영남대학교</v>
          </cell>
          <cell r="F14">
            <v>49.38</v>
          </cell>
        </row>
        <row r="15">
          <cell r="C15" t="str">
            <v>임형빈</v>
          </cell>
          <cell r="E15" t="str">
            <v>성균관대학교</v>
          </cell>
          <cell r="F15">
            <v>49.54</v>
          </cell>
        </row>
        <row r="16">
          <cell r="C16" t="str">
            <v>박경재</v>
          </cell>
          <cell r="E16" t="str">
            <v>한국체육대학교</v>
          </cell>
          <cell r="F16">
            <v>49.87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손대혁</v>
          </cell>
          <cell r="E11" t="str">
            <v>한국체육대학교</v>
          </cell>
          <cell r="F11" t="str">
            <v>1:53.77</v>
          </cell>
        </row>
        <row r="12">
          <cell r="C12" t="str">
            <v>강동형</v>
          </cell>
          <cell r="E12" t="str">
            <v>충북대학교</v>
          </cell>
          <cell r="F12" t="str">
            <v>1:54.88</v>
          </cell>
        </row>
        <row r="13">
          <cell r="C13" t="str">
            <v>마재현</v>
          </cell>
          <cell r="E13" t="str">
            <v>한국체육대학교</v>
          </cell>
          <cell r="F13" t="str">
            <v>1:56.72</v>
          </cell>
        </row>
        <row r="14">
          <cell r="C14" t="str">
            <v>이정훈</v>
          </cell>
          <cell r="E14" t="str">
            <v>충북대학교</v>
          </cell>
          <cell r="F14" t="str">
            <v>1:58.04</v>
          </cell>
        </row>
        <row r="15">
          <cell r="C15" t="str">
            <v>안명현</v>
          </cell>
          <cell r="E15" t="str">
            <v>성결대학교</v>
          </cell>
          <cell r="F15" t="str">
            <v>1:58.61</v>
          </cell>
        </row>
        <row r="16">
          <cell r="C16" t="str">
            <v>김재성</v>
          </cell>
          <cell r="E16" t="str">
            <v>경북도립대학교</v>
          </cell>
          <cell r="F16" t="str">
            <v>2:06.19</v>
          </cell>
        </row>
        <row r="17">
          <cell r="C17" t="str">
            <v>김상범</v>
          </cell>
          <cell r="E17" t="str">
            <v>한양대학교(A)</v>
          </cell>
          <cell r="F17" t="str">
            <v>2:22.05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마재현</v>
          </cell>
          <cell r="E11" t="str">
            <v>한국체육대학교</v>
          </cell>
          <cell r="F11" t="str">
            <v>4:09.58</v>
          </cell>
        </row>
        <row r="12">
          <cell r="C12" t="str">
            <v>손대혁</v>
          </cell>
          <cell r="E12" t="str">
            <v>한국체육대학교</v>
          </cell>
          <cell r="F12" t="str">
            <v>4:09.92</v>
          </cell>
        </row>
        <row r="13">
          <cell r="C13" t="str">
            <v>안명현</v>
          </cell>
          <cell r="E13" t="str">
            <v>성결대학교</v>
          </cell>
          <cell r="F13" t="str">
            <v>4:10.93</v>
          </cell>
        </row>
        <row r="14">
          <cell r="C14" t="str">
            <v>조희중</v>
          </cell>
          <cell r="E14" t="str">
            <v>계명대학교</v>
          </cell>
          <cell r="F14" t="str">
            <v>4:21.91</v>
          </cell>
        </row>
        <row r="15">
          <cell r="C15" t="str">
            <v>박영민</v>
          </cell>
          <cell r="E15" t="str">
            <v>계명대학교</v>
          </cell>
          <cell r="F15" t="str">
            <v>4:27.15</v>
          </cell>
        </row>
        <row r="16">
          <cell r="C16" t="str">
            <v>유지민</v>
          </cell>
          <cell r="E16" t="str">
            <v>구미대학</v>
          </cell>
          <cell r="F16" t="str">
            <v>4:33.95</v>
          </cell>
        </row>
        <row r="17">
          <cell r="C17" t="str">
            <v>김상범</v>
          </cell>
          <cell r="E17" t="str">
            <v>한양대학교(A)</v>
          </cell>
          <cell r="F17" t="str">
            <v>5:01.02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이규성</v>
          </cell>
          <cell r="E11" t="str">
            <v>한국체육대학교</v>
          </cell>
          <cell r="F11" t="str">
            <v>14:47.91</v>
          </cell>
        </row>
        <row r="12">
          <cell r="C12" t="str">
            <v>박준혁</v>
          </cell>
          <cell r="E12" t="str">
            <v>계명대학교</v>
          </cell>
          <cell r="F12" t="str">
            <v>14:58.25</v>
          </cell>
        </row>
        <row r="13">
          <cell r="C13" t="str">
            <v>임영균</v>
          </cell>
          <cell r="E13" t="str">
            <v>건국대학교(A)</v>
          </cell>
          <cell r="F13" t="str">
            <v>15:05.27</v>
          </cell>
        </row>
        <row r="14">
          <cell r="C14" t="str">
            <v>박정우</v>
          </cell>
          <cell r="E14" t="str">
            <v>건국대학교(A)</v>
          </cell>
          <cell r="F14" t="str">
            <v>15:10.24</v>
          </cell>
        </row>
        <row r="15">
          <cell r="C15" t="str">
            <v>한승현</v>
          </cell>
          <cell r="E15" t="str">
            <v>위덕대학교</v>
          </cell>
          <cell r="F15" t="str">
            <v>15:44.66</v>
          </cell>
        </row>
        <row r="16">
          <cell r="C16" t="str">
            <v>최범식</v>
          </cell>
          <cell r="E16" t="str">
            <v>위덕대학교</v>
          </cell>
          <cell r="F16" t="str">
            <v>16:23.82</v>
          </cell>
        </row>
        <row r="17">
          <cell r="C17" t="str">
            <v>김선우</v>
          </cell>
          <cell r="E17" t="str">
            <v>구미대학</v>
          </cell>
          <cell r="F17" t="str">
            <v>16:38.60</v>
          </cell>
        </row>
        <row r="18">
          <cell r="C18" t="str">
            <v>윤금성</v>
          </cell>
          <cell r="E18" t="str">
            <v>제주관광대학</v>
          </cell>
          <cell r="F18" t="str">
            <v>17:15.06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이규성</v>
          </cell>
          <cell r="E11" t="str">
            <v>한국체육대학교</v>
          </cell>
          <cell r="F11" t="str">
            <v>31:19.35</v>
          </cell>
        </row>
        <row r="12">
          <cell r="C12" t="str">
            <v>박정우</v>
          </cell>
          <cell r="E12" t="str">
            <v>건국대학교(A)</v>
          </cell>
          <cell r="F12" t="str">
            <v>31:32.24</v>
          </cell>
        </row>
        <row r="13">
          <cell r="C13" t="str">
            <v>김건오</v>
          </cell>
          <cell r="E13" t="str">
            <v>한국체육대학교</v>
          </cell>
          <cell r="F13" t="str">
            <v>31:55.42</v>
          </cell>
        </row>
        <row r="14">
          <cell r="C14" t="str">
            <v>전재원</v>
          </cell>
          <cell r="E14" t="str">
            <v>건국대학교(A)</v>
          </cell>
          <cell r="F14" t="str">
            <v>32:22.51</v>
          </cell>
        </row>
        <row r="15">
          <cell r="C15" t="str">
            <v>박준혁</v>
          </cell>
          <cell r="E15" t="str">
            <v>계명대학교</v>
          </cell>
          <cell r="F15" t="str">
            <v>33:49.58</v>
          </cell>
        </row>
        <row r="16">
          <cell r="C16" t="str">
            <v>정홍균</v>
          </cell>
          <cell r="E16" t="str">
            <v>위덕대학교</v>
          </cell>
          <cell r="F16" t="str">
            <v>34:20.59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-2.1</v>
          </cell>
        </row>
        <row r="11">
          <cell r="C11" t="str">
            <v>김경태</v>
          </cell>
          <cell r="E11" t="str">
            <v>한국체육대학교</v>
          </cell>
          <cell r="F11">
            <v>14.49</v>
          </cell>
        </row>
        <row r="12">
          <cell r="C12" t="str">
            <v>손우승</v>
          </cell>
          <cell r="E12" t="str">
            <v>한국체육대학교</v>
          </cell>
          <cell r="F12">
            <v>15.03</v>
          </cell>
        </row>
        <row r="13">
          <cell r="C13" t="str">
            <v>정재민</v>
          </cell>
          <cell r="E13" t="str">
            <v>성결대학교</v>
          </cell>
          <cell r="F13">
            <v>15.17</v>
          </cell>
        </row>
        <row r="14">
          <cell r="C14" t="str">
            <v>김태윤</v>
          </cell>
          <cell r="E14" t="str">
            <v>영남대학교</v>
          </cell>
          <cell r="F14">
            <v>15.32</v>
          </cell>
        </row>
        <row r="15">
          <cell r="C15" t="str">
            <v>김대희</v>
          </cell>
          <cell r="E15" t="str">
            <v>동아대학교</v>
          </cell>
          <cell r="F15">
            <v>15.48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김주호</v>
          </cell>
          <cell r="E11" t="str">
            <v>한국체육대학교</v>
          </cell>
          <cell r="F11" t="str">
            <v>52.50</v>
          </cell>
        </row>
        <row r="12">
          <cell r="C12" t="str">
            <v>김종훈</v>
          </cell>
          <cell r="E12" t="str">
            <v>한국체육대학교</v>
          </cell>
          <cell r="F12">
            <v>52.93</v>
          </cell>
        </row>
        <row r="13">
          <cell r="C13" t="str">
            <v>김민혁</v>
          </cell>
          <cell r="E13" t="str">
            <v>영남대학교</v>
          </cell>
          <cell r="F13">
            <v>54.83</v>
          </cell>
        </row>
        <row r="14">
          <cell r="C14" t="str">
            <v>김효민</v>
          </cell>
          <cell r="E14" t="str">
            <v>조선대학교</v>
          </cell>
          <cell r="F14">
            <v>55.27</v>
          </cell>
        </row>
        <row r="15">
          <cell r="C15" t="str">
            <v>이현민</v>
          </cell>
          <cell r="E15" t="str">
            <v>경운대학교</v>
          </cell>
          <cell r="F15">
            <v>56.73</v>
          </cell>
        </row>
        <row r="16">
          <cell r="C16" t="str">
            <v>김대희</v>
          </cell>
          <cell r="E16" t="str">
            <v>동아대학교</v>
          </cell>
          <cell r="F16">
            <v>57.94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showGridLines="0" view="pageBreakPreview" topLeftCell="A10" zoomScale="120" zoomScaleSheetLayoutView="120" workbookViewId="0">
      <selection activeCell="D12" sqref="D12"/>
    </sheetView>
  </sheetViews>
  <sheetFormatPr defaultRowHeight="13.5"/>
  <cols>
    <col min="1" max="1" width="2.33203125" style="48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47"/>
    </row>
    <row r="2" spans="1:26" s="9" customFormat="1" ht="45" customHeight="1" thickBot="1">
      <c r="A2" s="47"/>
      <c r="B2" s="10"/>
      <c r="C2" s="10"/>
      <c r="D2" s="10"/>
      <c r="E2" s="94" t="s">
        <v>75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44" t="s">
        <v>8</v>
      </c>
      <c r="V2" s="44"/>
      <c r="W2" s="44"/>
      <c r="X2" s="44"/>
      <c r="Y2" s="44"/>
      <c r="Z2" s="44"/>
    </row>
    <row r="3" spans="1:26" s="9" customFormat="1" ht="14.25" thickTop="1">
      <c r="A3" s="47"/>
      <c r="B3" s="88" t="s">
        <v>74</v>
      </c>
      <c r="C3" s="88"/>
      <c r="D3" s="10"/>
      <c r="E3" s="10"/>
      <c r="F3" s="89" t="s">
        <v>76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10</v>
      </c>
      <c r="C5" s="2"/>
      <c r="D5" s="3" t="s">
        <v>25</v>
      </c>
      <c r="E5" s="4"/>
      <c r="F5" s="2"/>
      <c r="G5" s="3" t="s">
        <v>26</v>
      </c>
      <c r="H5" s="4"/>
      <c r="I5" s="2"/>
      <c r="J5" s="3" t="s">
        <v>27</v>
      </c>
      <c r="K5" s="4"/>
      <c r="L5" s="2"/>
      <c r="M5" s="3" t="s">
        <v>28</v>
      </c>
      <c r="N5" s="4"/>
      <c r="O5" s="2"/>
      <c r="P5" s="3" t="s">
        <v>29</v>
      </c>
      <c r="Q5" s="4"/>
      <c r="R5" s="2"/>
      <c r="S5" s="3" t="s">
        <v>30</v>
      </c>
      <c r="T5" s="4"/>
      <c r="U5" s="2"/>
      <c r="V5" s="3" t="s">
        <v>31</v>
      </c>
      <c r="W5" s="4"/>
      <c r="X5" s="2"/>
      <c r="Y5" s="3" t="s">
        <v>32</v>
      </c>
      <c r="Z5" s="4"/>
    </row>
    <row r="6" spans="1:26" ht="14.25" thickBot="1">
      <c r="B6" s="6" t="s">
        <v>33</v>
      </c>
      <c r="C6" s="5" t="s">
        <v>34</v>
      </c>
      <c r="D6" s="5" t="s">
        <v>35</v>
      </c>
      <c r="E6" s="5" t="s">
        <v>36</v>
      </c>
      <c r="F6" s="5" t="s">
        <v>34</v>
      </c>
      <c r="G6" s="5" t="s">
        <v>35</v>
      </c>
      <c r="H6" s="5" t="s">
        <v>36</v>
      </c>
      <c r="I6" s="5" t="s">
        <v>34</v>
      </c>
      <c r="J6" s="5" t="s">
        <v>35</v>
      </c>
      <c r="K6" s="5" t="s">
        <v>36</v>
      </c>
      <c r="L6" s="5" t="s">
        <v>34</v>
      </c>
      <c r="M6" s="5" t="s">
        <v>35</v>
      </c>
      <c r="N6" s="5" t="s">
        <v>36</v>
      </c>
      <c r="O6" s="5" t="s">
        <v>34</v>
      </c>
      <c r="P6" s="5" t="s">
        <v>35</v>
      </c>
      <c r="Q6" s="5" t="s">
        <v>36</v>
      </c>
      <c r="R6" s="5" t="s">
        <v>34</v>
      </c>
      <c r="S6" s="5" t="s">
        <v>35</v>
      </c>
      <c r="T6" s="5" t="s">
        <v>36</v>
      </c>
      <c r="U6" s="5" t="s">
        <v>34</v>
      </c>
      <c r="V6" s="5" t="s">
        <v>35</v>
      </c>
      <c r="W6" s="5" t="s">
        <v>36</v>
      </c>
      <c r="X6" s="5" t="s">
        <v>34</v>
      </c>
      <c r="Y6" s="5" t="s">
        <v>35</v>
      </c>
      <c r="Z6" s="5" t="s">
        <v>36</v>
      </c>
    </row>
    <row r="7" spans="1:26" s="61" customFormat="1" ht="13.5" customHeight="1" thickTop="1">
      <c r="A7" s="90">
        <v>1</v>
      </c>
      <c r="B7" s="12" t="s">
        <v>20</v>
      </c>
      <c r="C7" s="56" t="str">
        <f>[1]결승기록지!$C$11</f>
        <v>이준혁</v>
      </c>
      <c r="D7" s="57" t="str">
        <f>[1]결승기록지!$E$11</f>
        <v>한국체육대학교</v>
      </c>
      <c r="E7" s="24">
        <f>[1]결승기록지!$F$11</f>
        <v>10.77</v>
      </c>
      <c r="F7" s="22" t="str">
        <f>[1]결승기록지!$C$12</f>
        <v>반인호</v>
      </c>
      <c r="G7" s="23" t="str">
        <f>[1]결승기록지!$E$12</f>
        <v>성균관대학교</v>
      </c>
      <c r="H7" s="24">
        <f>[1]결승기록지!$F$12</f>
        <v>10.84</v>
      </c>
      <c r="I7" s="22" t="str">
        <f>[1]결승기록지!$C$13</f>
        <v>김시온</v>
      </c>
      <c r="J7" s="23" t="str">
        <f>[1]결승기록지!$E$13</f>
        <v>경북도립대학교</v>
      </c>
      <c r="K7" s="24" t="str">
        <f>[1]결승기록지!$F$13</f>
        <v>10.90</v>
      </c>
      <c r="L7" s="22" t="str">
        <f>[1]결승기록지!$C$14</f>
        <v>고영호</v>
      </c>
      <c r="M7" s="23" t="str">
        <f>[1]결승기록지!$E$14</f>
        <v>공주대학교</v>
      </c>
      <c r="N7" s="24">
        <f>[1]결승기록지!$F$14</f>
        <v>10.93</v>
      </c>
      <c r="O7" s="22" t="str">
        <f>[1]결승기록지!$C$15</f>
        <v>김동재</v>
      </c>
      <c r="P7" s="23" t="str">
        <f>[1]결승기록지!$E$15</f>
        <v>한국체육대학교</v>
      </c>
      <c r="Q7" s="24">
        <f>[1]결승기록지!$F$15</f>
        <v>10.94</v>
      </c>
      <c r="R7" s="22" t="str">
        <f>[1]결승기록지!$C$16</f>
        <v>임병수</v>
      </c>
      <c r="S7" s="23" t="str">
        <f>[1]결승기록지!$E$16</f>
        <v>성균관대학교</v>
      </c>
      <c r="T7" s="24">
        <f>[1]결승기록지!$F$16</f>
        <v>11.14</v>
      </c>
      <c r="U7" s="22" t="str">
        <f>[1]결승기록지!$C$17</f>
        <v>권세훈</v>
      </c>
      <c r="V7" s="23" t="str">
        <f>[1]결승기록지!$E$17</f>
        <v>경운대학교</v>
      </c>
      <c r="W7" s="24">
        <f>[1]결승기록지!$F$17</f>
        <v>11.25</v>
      </c>
      <c r="X7" s="22" t="str">
        <f>[1]결승기록지!$C$18</f>
        <v>김명진</v>
      </c>
      <c r="Y7" s="23" t="str">
        <f>[1]결승기록지!$E$18</f>
        <v>경운대학교</v>
      </c>
      <c r="Z7" s="24">
        <f>[1]결승기록지!$F$18</f>
        <v>11.29</v>
      </c>
    </row>
    <row r="8" spans="1:26" s="61" customFormat="1" ht="13.5" customHeight="1">
      <c r="A8" s="90"/>
      <c r="B8" s="13" t="s">
        <v>18</v>
      </c>
      <c r="C8" s="32"/>
      <c r="D8" s="33" t="str">
        <f>[1]결승기록지!$G$8</f>
        <v>-0.9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4"/>
    </row>
    <row r="9" spans="1:26" s="61" customFormat="1" ht="13.5" customHeight="1">
      <c r="A9" s="90">
        <v>2</v>
      </c>
      <c r="B9" s="14" t="s">
        <v>21</v>
      </c>
      <c r="C9" s="29" t="str">
        <f>[2]결승기록지!$C$11</f>
        <v>이준혁</v>
      </c>
      <c r="D9" s="30" t="str">
        <f>[2]결승기록지!$E$11</f>
        <v>한국체육대학교</v>
      </c>
      <c r="E9" s="31" t="str">
        <f>[2]결승기록지!$F$11</f>
        <v>21.70</v>
      </c>
      <c r="F9" s="29" t="str">
        <f>[2]결승기록지!$C$12</f>
        <v>김시온</v>
      </c>
      <c r="G9" s="30" t="str">
        <f>[2]결승기록지!$E$12</f>
        <v>경북도립대학교</v>
      </c>
      <c r="H9" s="31">
        <f>[2]결승기록지!$F$12</f>
        <v>22.24</v>
      </c>
      <c r="I9" s="29" t="str">
        <f>[2]결승기록지!$C$13</f>
        <v>신윤섭</v>
      </c>
      <c r="J9" s="30" t="str">
        <f>[2]결승기록지!$E$13</f>
        <v>성결대학교</v>
      </c>
      <c r="K9" s="31">
        <f>[2]결승기록지!$F$13</f>
        <v>22.27</v>
      </c>
      <c r="L9" s="29" t="str">
        <f>[2]결승기록지!$C$14</f>
        <v>주진영</v>
      </c>
      <c r="M9" s="30" t="str">
        <f>[2]결승기록지!$E$14</f>
        <v>성결대학교</v>
      </c>
      <c r="N9" s="31">
        <f>[2]결승기록지!$F$14</f>
        <v>22.59</v>
      </c>
      <c r="O9" s="29" t="str">
        <f>[2]결승기록지!$C$15</f>
        <v>김남혁</v>
      </c>
      <c r="P9" s="30" t="str">
        <f>[2]결승기록지!$E$15</f>
        <v>충남대학교</v>
      </c>
      <c r="Q9" s="31">
        <f>[2]결승기록지!$F$15</f>
        <v>22.89</v>
      </c>
      <c r="R9" s="29" t="str">
        <f>[2]결승기록지!$C$16</f>
        <v>장예찬</v>
      </c>
      <c r="S9" s="30" t="str">
        <f>[2]결승기록지!$E$16</f>
        <v>서울대학교</v>
      </c>
      <c r="T9" s="31" t="str">
        <f>[2]결승기록지!$F$16</f>
        <v>22.90</v>
      </c>
      <c r="U9" s="29"/>
      <c r="V9" s="30"/>
      <c r="W9" s="31"/>
      <c r="X9" s="29"/>
      <c r="Y9" s="30"/>
      <c r="Z9" s="31"/>
    </row>
    <row r="10" spans="1:26" s="61" customFormat="1" ht="13.5" customHeight="1">
      <c r="A10" s="90"/>
      <c r="B10" s="13" t="s">
        <v>18</v>
      </c>
      <c r="C10" s="32"/>
      <c r="D10" s="33" t="str">
        <f>[2]결승기록지!$G$8</f>
        <v>-0.4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4"/>
    </row>
    <row r="11" spans="1:26" s="61" customFormat="1" ht="13.5" customHeight="1">
      <c r="A11" s="46">
        <v>1</v>
      </c>
      <c r="B11" s="15" t="s">
        <v>37</v>
      </c>
      <c r="C11" s="25" t="s">
        <v>86</v>
      </c>
      <c r="D11" s="26" t="str">
        <f>[3]결승기록지!$E$11</f>
        <v>한국체육대학교</v>
      </c>
      <c r="E11" s="27">
        <f>[3]결승기록지!$F$11</f>
        <v>47.83</v>
      </c>
      <c r="F11" s="25" t="str">
        <f>[3]결승기록지!$C$12</f>
        <v>한누리</v>
      </c>
      <c r="G11" s="26" t="str">
        <f>[3]결승기록지!$E$12</f>
        <v>성균관대학교</v>
      </c>
      <c r="H11" s="27">
        <f>[3]결승기록지!$F$12</f>
        <v>49.14</v>
      </c>
      <c r="I11" s="25" t="str">
        <f>[3]결승기록지!$C$13</f>
        <v>박태인</v>
      </c>
      <c r="J11" s="26" t="str">
        <f>[3]결승기록지!$E$13</f>
        <v>경운대학교</v>
      </c>
      <c r="K11" s="27">
        <f>[3]결승기록지!$F$13</f>
        <v>49.22</v>
      </c>
      <c r="L11" s="25" t="str">
        <f>[3]결승기록지!$C$14</f>
        <v>천하림</v>
      </c>
      <c r="M11" s="26" t="str">
        <f>[3]결승기록지!$E$14</f>
        <v>영남대학교</v>
      </c>
      <c r="N11" s="27">
        <f>[3]결승기록지!$F$14</f>
        <v>49.38</v>
      </c>
      <c r="O11" s="25" t="str">
        <f>[3]결승기록지!$C$15</f>
        <v>임형빈</v>
      </c>
      <c r="P11" s="26" t="str">
        <f>[3]결승기록지!$E$15</f>
        <v>성균관대학교</v>
      </c>
      <c r="Q11" s="27">
        <f>[3]결승기록지!$F$15</f>
        <v>49.54</v>
      </c>
      <c r="R11" s="25" t="str">
        <f>[3]결승기록지!$C$16</f>
        <v>박경재</v>
      </c>
      <c r="S11" s="26" t="str">
        <f>[3]결승기록지!$E$16</f>
        <v>한국체육대학교</v>
      </c>
      <c r="T11" s="27">
        <f>[3]결승기록지!$F$16</f>
        <v>49.87</v>
      </c>
      <c r="U11" s="25"/>
      <c r="V11" s="26"/>
      <c r="W11" s="27"/>
      <c r="X11" s="25"/>
      <c r="Y11" s="26"/>
      <c r="Z11" s="27"/>
    </row>
    <row r="12" spans="1:26" s="61" customFormat="1" ht="13.5" customHeight="1">
      <c r="A12" s="46">
        <v>2</v>
      </c>
      <c r="B12" s="15" t="s">
        <v>38</v>
      </c>
      <c r="C12" s="25" t="str">
        <f>[4]결승기록지!$C$11</f>
        <v>손대혁</v>
      </c>
      <c r="D12" s="26" t="str">
        <f>[4]결승기록지!$E$11</f>
        <v>한국체육대학교</v>
      </c>
      <c r="E12" s="27" t="str">
        <f>[4]결승기록지!$F$11</f>
        <v>1:53.77</v>
      </c>
      <c r="F12" s="25" t="str">
        <f>[4]결승기록지!$C$12</f>
        <v>강동형</v>
      </c>
      <c r="G12" s="26" t="str">
        <f>[4]결승기록지!$E$12</f>
        <v>충북대학교</v>
      </c>
      <c r="H12" s="27" t="str">
        <f>[4]결승기록지!$F$12</f>
        <v>1:54.88</v>
      </c>
      <c r="I12" s="25" t="str">
        <f>[4]결승기록지!$C$13</f>
        <v>마재현</v>
      </c>
      <c r="J12" s="26" t="str">
        <f>[4]결승기록지!$E$13</f>
        <v>한국체육대학교</v>
      </c>
      <c r="K12" s="27" t="str">
        <f>[4]결승기록지!$F$13</f>
        <v>1:56.72</v>
      </c>
      <c r="L12" s="25" t="str">
        <f>[4]결승기록지!$C$14</f>
        <v>이정훈</v>
      </c>
      <c r="M12" s="26" t="str">
        <f>[4]결승기록지!$E$14</f>
        <v>충북대학교</v>
      </c>
      <c r="N12" s="27" t="str">
        <f>[4]결승기록지!$F$14</f>
        <v>1:58.04</v>
      </c>
      <c r="O12" s="25" t="str">
        <f>[4]결승기록지!$C$15</f>
        <v>안명현</v>
      </c>
      <c r="P12" s="26" t="str">
        <f>[4]결승기록지!$E$15</f>
        <v>성결대학교</v>
      </c>
      <c r="Q12" s="27" t="str">
        <f>[4]결승기록지!$F$15</f>
        <v>1:58.61</v>
      </c>
      <c r="R12" s="25" t="str">
        <f>[4]결승기록지!$C$16</f>
        <v>김재성</v>
      </c>
      <c r="S12" s="26" t="str">
        <f>[4]결승기록지!$E$16</f>
        <v>경북도립대학교</v>
      </c>
      <c r="T12" s="27" t="str">
        <f>[4]결승기록지!$F$16</f>
        <v>2:06.19</v>
      </c>
      <c r="U12" s="25" t="str">
        <f>[4]결승기록지!$C$17</f>
        <v>김상범</v>
      </c>
      <c r="V12" s="26" t="str">
        <f>[4]결승기록지!$E$17</f>
        <v>한양대학교(A)</v>
      </c>
      <c r="W12" s="27" t="str">
        <f>[4]결승기록지!$F$17</f>
        <v>2:22.05</v>
      </c>
      <c r="X12" s="25"/>
      <c r="Y12" s="26"/>
      <c r="Z12" s="27"/>
    </row>
    <row r="13" spans="1:26" s="61" customFormat="1" ht="13.5" customHeight="1">
      <c r="A13" s="62">
        <v>1</v>
      </c>
      <c r="B13" s="15" t="s">
        <v>39</v>
      </c>
      <c r="C13" s="25" t="str">
        <f>[5]결승기록지!$C$11</f>
        <v>마재현</v>
      </c>
      <c r="D13" s="26" t="str">
        <f>[5]결승기록지!$E$11</f>
        <v>한국체육대학교</v>
      </c>
      <c r="E13" s="63" t="str">
        <f>[5]결승기록지!$F$11</f>
        <v>4:09.58</v>
      </c>
      <c r="F13" s="25" t="str">
        <f>[5]결승기록지!$C$12</f>
        <v>손대혁</v>
      </c>
      <c r="G13" s="26" t="str">
        <f>[5]결승기록지!$E$12</f>
        <v>한국체육대학교</v>
      </c>
      <c r="H13" s="63" t="str">
        <f>[5]결승기록지!$F$12</f>
        <v>4:09.92</v>
      </c>
      <c r="I13" s="25" t="str">
        <f>[5]결승기록지!$C$13</f>
        <v>안명현</v>
      </c>
      <c r="J13" s="26" t="str">
        <f>[5]결승기록지!$E$13</f>
        <v>성결대학교</v>
      </c>
      <c r="K13" s="63" t="str">
        <f>[5]결승기록지!$F$13</f>
        <v>4:10.93</v>
      </c>
      <c r="L13" s="25" t="str">
        <f>[5]결승기록지!$C$14</f>
        <v>조희중</v>
      </c>
      <c r="M13" s="26" t="str">
        <f>[5]결승기록지!$E$14</f>
        <v>계명대학교</v>
      </c>
      <c r="N13" s="63" t="str">
        <f>[5]결승기록지!$F$14</f>
        <v>4:21.91</v>
      </c>
      <c r="O13" s="25" t="str">
        <f>[5]결승기록지!$C$15</f>
        <v>박영민</v>
      </c>
      <c r="P13" s="26" t="str">
        <f>[5]결승기록지!$E$15</f>
        <v>계명대학교</v>
      </c>
      <c r="Q13" s="63" t="str">
        <f>[5]결승기록지!$F$15</f>
        <v>4:27.15</v>
      </c>
      <c r="R13" s="25" t="str">
        <f>[5]결승기록지!$C$16</f>
        <v>유지민</v>
      </c>
      <c r="S13" s="26" t="str">
        <f>[5]결승기록지!$E$16</f>
        <v>구미대학</v>
      </c>
      <c r="T13" s="63" t="str">
        <f>[5]결승기록지!$F$16</f>
        <v>4:33.95</v>
      </c>
      <c r="U13" s="25" t="str">
        <f>[5]결승기록지!$C$17</f>
        <v>김상범</v>
      </c>
      <c r="V13" s="26" t="str">
        <f>[5]결승기록지!$E$17</f>
        <v>한양대학교(A)</v>
      </c>
      <c r="W13" s="63" t="str">
        <f>[5]결승기록지!$F$17</f>
        <v>5:01.02</v>
      </c>
      <c r="X13" s="25"/>
      <c r="Y13" s="26"/>
      <c r="Z13" s="63"/>
    </row>
    <row r="14" spans="1:26" s="61" customFormat="1" ht="13.5" customHeight="1">
      <c r="A14" s="46">
        <v>2</v>
      </c>
      <c r="B14" s="15" t="s">
        <v>40</v>
      </c>
      <c r="C14" s="16" t="str">
        <f>[6]결승기록지!$C$11</f>
        <v>이규성</v>
      </c>
      <c r="D14" s="17" t="str">
        <f>[6]결승기록지!$E$11</f>
        <v>한국체육대학교</v>
      </c>
      <c r="E14" s="52" t="str">
        <f>[6]결승기록지!$F$11</f>
        <v>14:47.91</v>
      </c>
      <c r="F14" s="16" t="str">
        <f>[6]결승기록지!$C$12</f>
        <v>박준혁</v>
      </c>
      <c r="G14" s="17" t="str">
        <f>[6]결승기록지!$E$12</f>
        <v>계명대학교</v>
      </c>
      <c r="H14" s="52" t="str">
        <f>[6]결승기록지!$F$12</f>
        <v>14:58.25</v>
      </c>
      <c r="I14" s="16" t="str">
        <f>[6]결승기록지!$C$13</f>
        <v>임영균</v>
      </c>
      <c r="J14" s="17" t="str">
        <f>[6]결승기록지!$E$13</f>
        <v>건국대학교(A)</v>
      </c>
      <c r="K14" s="52" t="str">
        <f>[6]결승기록지!$F$13</f>
        <v>15:05.27</v>
      </c>
      <c r="L14" s="16" t="str">
        <f>[6]결승기록지!$C$14</f>
        <v>박정우</v>
      </c>
      <c r="M14" s="17" t="str">
        <f>[6]결승기록지!$E$14</f>
        <v>건국대학교(A)</v>
      </c>
      <c r="N14" s="52" t="str">
        <f>[6]결승기록지!$F$14</f>
        <v>15:10.24</v>
      </c>
      <c r="O14" s="16" t="str">
        <f>[6]결승기록지!$C$15</f>
        <v>한승현</v>
      </c>
      <c r="P14" s="17" t="str">
        <f>[6]결승기록지!$E$15</f>
        <v>위덕대학교</v>
      </c>
      <c r="Q14" s="52" t="str">
        <f>[6]결승기록지!$F$15</f>
        <v>15:44.66</v>
      </c>
      <c r="R14" s="16" t="str">
        <f>[6]결승기록지!$C$16</f>
        <v>최범식</v>
      </c>
      <c r="S14" s="17" t="str">
        <f>[6]결승기록지!$E$16</f>
        <v>위덕대학교</v>
      </c>
      <c r="T14" s="52" t="str">
        <f>[6]결승기록지!$F$16</f>
        <v>16:23.82</v>
      </c>
      <c r="U14" s="16" t="str">
        <f>[6]결승기록지!$C$17</f>
        <v>김선우</v>
      </c>
      <c r="V14" s="17" t="str">
        <f>[6]결승기록지!$E$17</f>
        <v>구미대학</v>
      </c>
      <c r="W14" s="52" t="str">
        <f>[6]결승기록지!$F$17</f>
        <v>16:38.60</v>
      </c>
      <c r="X14" s="16" t="str">
        <f>[6]결승기록지!$C$18</f>
        <v>윤금성</v>
      </c>
      <c r="Y14" s="17" t="str">
        <f>[6]결승기록지!$E$18</f>
        <v>제주관광대학</v>
      </c>
      <c r="Z14" s="52" t="str">
        <f>[6]결승기록지!$F$18</f>
        <v>17:15.06</v>
      </c>
    </row>
    <row r="15" spans="1:26" s="61" customFormat="1" ht="13.5" customHeight="1">
      <c r="A15" s="46">
        <v>1</v>
      </c>
      <c r="B15" s="15" t="s">
        <v>79</v>
      </c>
      <c r="C15" s="16" t="str">
        <f>[7]결승기록지!$C$11</f>
        <v>이규성</v>
      </c>
      <c r="D15" s="17" t="str">
        <f>[7]결승기록지!$E$11</f>
        <v>한국체육대학교</v>
      </c>
      <c r="E15" s="52" t="str">
        <f>[7]결승기록지!$F$11</f>
        <v>31:19.35</v>
      </c>
      <c r="F15" s="16" t="str">
        <f>[7]결승기록지!$C$12</f>
        <v>박정우</v>
      </c>
      <c r="G15" s="17" t="str">
        <f>[7]결승기록지!$E$12</f>
        <v>건국대학교(A)</v>
      </c>
      <c r="H15" s="52" t="str">
        <f>[7]결승기록지!$F$12</f>
        <v>31:32.24</v>
      </c>
      <c r="I15" s="16" t="str">
        <f>[7]결승기록지!$C$13</f>
        <v>김건오</v>
      </c>
      <c r="J15" s="17" t="str">
        <f>[7]결승기록지!$E$13</f>
        <v>한국체육대학교</v>
      </c>
      <c r="K15" s="52" t="str">
        <f>[7]결승기록지!$F$13</f>
        <v>31:55.42</v>
      </c>
      <c r="L15" s="16" t="str">
        <f>[7]결승기록지!$C$14</f>
        <v>전재원</v>
      </c>
      <c r="M15" s="17" t="str">
        <f>[7]결승기록지!$E$14</f>
        <v>건국대학교(A)</v>
      </c>
      <c r="N15" s="52" t="str">
        <f>[7]결승기록지!$F$14</f>
        <v>32:22.51</v>
      </c>
      <c r="O15" s="16" t="str">
        <f>[7]결승기록지!$C$15</f>
        <v>박준혁</v>
      </c>
      <c r="P15" s="17" t="str">
        <f>[7]결승기록지!$E$15</f>
        <v>계명대학교</v>
      </c>
      <c r="Q15" s="52" t="str">
        <f>[7]결승기록지!$F$15</f>
        <v>33:49.58</v>
      </c>
      <c r="R15" s="16" t="str">
        <f>[7]결승기록지!$C$16</f>
        <v>정홍균</v>
      </c>
      <c r="S15" s="17" t="str">
        <f>[7]결승기록지!$E$16</f>
        <v>위덕대학교</v>
      </c>
      <c r="T15" s="52" t="str">
        <f>[7]결승기록지!$F$16</f>
        <v>34:20.59</v>
      </c>
      <c r="U15" s="16"/>
      <c r="V15" s="17"/>
      <c r="W15" s="52"/>
      <c r="X15" s="16"/>
      <c r="Y15" s="17"/>
      <c r="Z15" s="52"/>
    </row>
    <row r="16" spans="1:26" s="61" customFormat="1" ht="13.5" customHeight="1">
      <c r="A16" s="90">
        <v>1</v>
      </c>
      <c r="B16" s="14" t="s">
        <v>41</v>
      </c>
      <c r="C16" s="29" t="str">
        <f>[8]결승기록지!$C$11</f>
        <v>김경태</v>
      </c>
      <c r="D16" s="30" t="str">
        <f>[8]결승기록지!$E$11</f>
        <v>한국체육대학교</v>
      </c>
      <c r="E16" s="31">
        <f>[8]결승기록지!$F$11</f>
        <v>14.49</v>
      </c>
      <c r="F16" s="64" t="str">
        <f>[8]결승기록지!$C$12</f>
        <v>손우승</v>
      </c>
      <c r="G16" s="30" t="str">
        <f>[8]결승기록지!$E$12</f>
        <v>한국체육대학교</v>
      </c>
      <c r="H16" s="31">
        <f>[8]결승기록지!$F$12</f>
        <v>15.03</v>
      </c>
      <c r="I16" s="64" t="str">
        <f>[8]결승기록지!$C$13</f>
        <v>정재민</v>
      </c>
      <c r="J16" s="30" t="str">
        <f>[8]결승기록지!$E$13</f>
        <v>성결대학교</v>
      </c>
      <c r="K16" s="31">
        <f>[8]결승기록지!$F$13</f>
        <v>15.17</v>
      </c>
      <c r="L16" s="64" t="str">
        <f>[8]결승기록지!$C$14</f>
        <v>김태윤</v>
      </c>
      <c r="M16" s="30" t="str">
        <f>[8]결승기록지!$E$14</f>
        <v>영남대학교</v>
      </c>
      <c r="N16" s="31">
        <f>[8]결승기록지!$F$14</f>
        <v>15.32</v>
      </c>
      <c r="O16" s="64" t="str">
        <f>[8]결승기록지!$C$15</f>
        <v>김대희</v>
      </c>
      <c r="P16" s="30" t="str">
        <f>[8]결승기록지!$E$15</f>
        <v>동아대학교</v>
      </c>
      <c r="Q16" s="31">
        <f>[8]결승기록지!$F$15</f>
        <v>15.48</v>
      </c>
      <c r="R16" s="64"/>
      <c r="S16" s="30"/>
      <c r="T16" s="31"/>
      <c r="U16" s="64"/>
      <c r="V16" s="30"/>
      <c r="W16" s="31"/>
      <c r="X16" s="19"/>
      <c r="Y16" s="20"/>
      <c r="Z16" s="21"/>
    </row>
    <row r="17" spans="1:26" s="61" customFormat="1" ht="13.5" customHeight="1">
      <c r="A17" s="90"/>
      <c r="B17" s="13" t="s">
        <v>18</v>
      </c>
      <c r="C17" s="32"/>
      <c r="D17" s="33" t="str">
        <f>[8]결승기록지!$G$8</f>
        <v>-2.1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60"/>
      <c r="Z17" s="87"/>
    </row>
    <row r="18" spans="1:26" s="61" customFormat="1" ht="13.5" customHeight="1">
      <c r="A18" s="46">
        <v>2</v>
      </c>
      <c r="B18" s="15" t="s">
        <v>42</v>
      </c>
      <c r="C18" s="16" t="str">
        <f>[9]결승기록지!$C$11</f>
        <v>김주호</v>
      </c>
      <c r="D18" s="17" t="str">
        <f>[9]결승기록지!$E$11</f>
        <v>한국체육대학교</v>
      </c>
      <c r="E18" s="18" t="str">
        <f>[9]결승기록지!$F$11</f>
        <v>52.50</v>
      </c>
      <c r="F18" s="16" t="str">
        <f>[9]결승기록지!$C$12</f>
        <v>김종훈</v>
      </c>
      <c r="G18" s="17" t="str">
        <f>[9]결승기록지!$E$12</f>
        <v>한국체육대학교</v>
      </c>
      <c r="H18" s="18">
        <f>[9]결승기록지!$F$12</f>
        <v>52.93</v>
      </c>
      <c r="I18" s="16" t="str">
        <f>[9]결승기록지!$C$13</f>
        <v>김민혁</v>
      </c>
      <c r="J18" s="17" t="str">
        <f>[9]결승기록지!$E$13</f>
        <v>영남대학교</v>
      </c>
      <c r="K18" s="18">
        <f>[9]결승기록지!$F$13</f>
        <v>54.83</v>
      </c>
      <c r="L18" s="16" t="str">
        <f>[9]결승기록지!$C$14</f>
        <v>김효민</v>
      </c>
      <c r="M18" s="17" t="str">
        <f>[9]결승기록지!$E$14</f>
        <v>조선대학교</v>
      </c>
      <c r="N18" s="18">
        <f>[9]결승기록지!$F$14</f>
        <v>55.27</v>
      </c>
      <c r="O18" s="16" t="str">
        <f>[9]결승기록지!$C$15</f>
        <v>이현민</v>
      </c>
      <c r="P18" s="17" t="str">
        <f>[9]결승기록지!$E$15</f>
        <v>경운대학교</v>
      </c>
      <c r="Q18" s="18">
        <f>[9]결승기록지!$F$15</f>
        <v>56.73</v>
      </c>
      <c r="R18" s="16" t="str">
        <f>[9]결승기록지!$C$16</f>
        <v>김대희</v>
      </c>
      <c r="S18" s="17" t="str">
        <f>[9]결승기록지!$E$16</f>
        <v>동아대학교</v>
      </c>
      <c r="T18" s="18">
        <f>[9]결승기록지!$F$16</f>
        <v>57.94</v>
      </c>
      <c r="U18" s="16"/>
      <c r="V18" s="17"/>
      <c r="W18" s="18"/>
      <c r="X18" s="16"/>
      <c r="Y18" s="17"/>
      <c r="Z18" s="18"/>
    </row>
    <row r="19" spans="1:26" s="61" customFormat="1" ht="13.5" customHeight="1">
      <c r="A19" s="46">
        <v>2</v>
      </c>
      <c r="B19" s="15" t="s">
        <v>43</v>
      </c>
      <c r="C19" s="16" t="str">
        <f>[10]결승기록지!$C$11</f>
        <v>최재경</v>
      </c>
      <c r="D19" s="17" t="str">
        <f>[10]결승기록지!$E$11</f>
        <v>한국체육대학교</v>
      </c>
      <c r="E19" s="18" t="str">
        <f>[10]결승기록지!$F$11</f>
        <v>9:22.07</v>
      </c>
      <c r="F19" s="16" t="str">
        <f>[10]결승기록지!$C$12</f>
        <v>노용진</v>
      </c>
      <c r="G19" s="17" t="str">
        <f>[10]결승기록지!$E$12</f>
        <v>한국체육대학교</v>
      </c>
      <c r="H19" s="65" t="str">
        <f>[10]결승기록지!$F$12</f>
        <v>9:48.76</v>
      </c>
      <c r="I19" s="16" t="str">
        <f>[10]결승기록지!$C$13</f>
        <v>박진범</v>
      </c>
      <c r="J19" s="17" t="str">
        <f>[10]결승기록지!$E$13</f>
        <v>계명대학교</v>
      </c>
      <c r="K19" s="65" t="str">
        <f>[10]결승기록지!$F$13</f>
        <v>9:56.19</v>
      </c>
      <c r="L19" s="16" t="str">
        <f>[10]결승기록지!$C$14</f>
        <v>박주환</v>
      </c>
      <c r="M19" s="17" t="str">
        <f>[10]결승기록지!$E$14</f>
        <v>계명대학교</v>
      </c>
      <c r="N19" s="18" t="str">
        <f>[10]결승기록지!$F$14</f>
        <v>10:00.21</v>
      </c>
      <c r="O19" s="16" t="str">
        <f>[10]결승기록지!$C$15</f>
        <v>전현태</v>
      </c>
      <c r="P19" s="17" t="str">
        <f>[10]결승기록지!$E$15</f>
        <v>한양대학교</v>
      </c>
      <c r="Q19" s="66" t="str">
        <f>[10]결승기록지!$F$15</f>
        <v>11:14.43</v>
      </c>
      <c r="R19" s="16"/>
      <c r="S19" s="17"/>
      <c r="T19" s="18"/>
      <c r="U19" s="16"/>
      <c r="V19" s="17"/>
      <c r="W19" s="18"/>
      <c r="X19" s="16"/>
      <c r="Y19" s="17"/>
      <c r="Z19" s="18"/>
    </row>
    <row r="20" spans="1:26" s="61" customFormat="1" ht="13.5" customHeight="1">
      <c r="A20" s="46">
        <v>2</v>
      </c>
      <c r="B20" s="15" t="s">
        <v>78</v>
      </c>
      <c r="C20" s="16" t="str">
        <f>[11]결승기록지!$C$11</f>
        <v>김민규</v>
      </c>
      <c r="D20" s="17" t="str">
        <f>[11]결승기록지!$E$11</f>
        <v>한국체육대학교</v>
      </c>
      <c r="E20" s="18" t="str">
        <f>[11]결승기록지!$F$11</f>
        <v>43:37</v>
      </c>
      <c r="F20" s="16" t="str">
        <f>[11]결승기록지!$C$12</f>
        <v>임동민</v>
      </c>
      <c r="G20" s="17" t="str">
        <f>[11]결승기록지!$E$12</f>
        <v>한국체육대학교</v>
      </c>
      <c r="H20" s="18" t="str">
        <f>[11]결승기록지!$F$12</f>
        <v>43:40</v>
      </c>
      <c r="I20" s="16"/>
      <c r="J20" s="17"/>
      <c r="K20" s="18"/>
      <c r="L20" s="16"/>
      <c r="M20" s="17"/>
      <c r="N20" s="18"/>
      <c r="O20" s="16"/>
      <c r="P20" s="17"/>
      <c r="Q20" s="18"/>
      <c r="R20" s="16"/>
      <c r="S20" s="17"/>
      <c r="T20" s="18"/>
      <c r="U20" s="16"/>
      <c r="V20" s="17"/>
      <c r="W20" s="18"/>
      <c r="X20" s="16"/>
      <c r="Y20" s="17"/>
      <c r="Z20" s="18"/>
    </row>
    <row r="21" spans="1:26" s="61" customFormat="1" ht="13.5" customHeight="1">
      <c r="A21" s="90">
        <v>1</v>
      </c>
      <c r="B21" s="14" t="s">
        <v>44</v>
      </c>
      <c r="C21" s="19"/>
      <c r="D21" s="20" t="str">
        <f>[12]결승기록지!$E$11</f>
        <v>한국체육대학교</v>
      </c>
      <c r="E21" s="21">
        <f>[12]결승기록지!$F$11</f>
        <v>41.33</v>
      </c>
      <c r="F21" s="19"/>
      <c r="G21" s="20" t="str">
        <f>[12]결승기록지!$E$12</f>
        <v>영남대학교</v>
      </c>
      <c r="H21" s="21">
        <f>[12]결승기록지!$F$12</f>
        <v>42.34</v>
      </c>
      <c r="I21" s="19"/>
      <c r="J21" s="20" t="str">
        <f>[12]결승기록지!$E$13</f>
        <v>충남대학교</v>
      </c>
      <c r="K21" s="21">
        <f>[12]결승기록지!$F$13</f>
        <v>42.57</v>
      </c>
      <c r="L21" s="19"/>
      <c r="M21" s="20" t="str">
        <f>[12]결승기록지!$E$14</f>
        <v>경운대학교</v>
      </c>
      <c r="N21" s="21" t="str">
        <f>[12]결승기록지!$F$14</f>
        <v>42.80</v>
      </c>
      <c r="O21" s="19"/>
      <c r="P21" s="20" t="str">
        <f>[12]결승기록지!$E$15</f>
        <v>성결대학교</v>
      </c>
      <c r="Q21" s="21">
        <f>[12]결승기록지!$F$15</f>
        <v>42.81</v>
      </c>
      <c r="R21" s="19"/>
      <c r="S21" s="20"/>
      <c r="T21" s="21"/>
      <c r="U21" s="19"/>
      <c r="V21" s="20"/>
      <c r="W21" s="21"/>
      <c r="X21" s="19"/>
      <c r="Y21" s="20"/>
      <c r="Z21" s="21"/>
    </row>
    <row r="22" spans="1:26" s="61" customFormat="1" ht="13.5" customHeight="1">
      <c r="A22" s="90"/>
      <c r="B22" s="13"/>
      <c r="C22" s="99" t="str">
        <f>[12]결승기록지!$C$11</f>
        <v>한상욱 김태규 최선재 전주성</v>
      </c>
      <c r="D22" s="100"/>
      <c r="E22" s="101"/>
      <c r="F22" s="91" t="str">
        <f>[12]결승기록지!$C$12</f>
        <v>천하림 백민수 김남주 김민혁</v>
      </c>
      <c r="G22" s="92"/>
      <c r="H22" s="93"/>
      <c r="I22" s="91" t="str">
        <f>[12]결승기록지!$C$13</f>
        <v>이기재 김남혁 윤세현 최철희</v>
      </c>
      <c r="J22" s="92"/>
      <c r="K22" s="93"/>
      <c r="L22" s="91" t="str">
        <f>[12]결승기록지!$C$14</f>
        <v>권세훈 박태인 이현민 김명진</v>
      </c>
      <c r="M22" s="92"/>
      <c r="N22" s="93"/>
      <c r="O22" s="91" t="str">
        <f>[12]결승기록지!$C$15</f>
        <v>김영현 신윤섭 주진영 이장호</v>
      </c>
      <c r="P22" s="92"/>
      <c r="Q22" s="93"/>
      <c r="R22" s="91"/>
      <c r="S22" s="92"/>
      <c r="T22" s="93"/>
      <c r="U22" s="91"/>
      <c r="V22" s="92"/>
      <c r="W22" s="93"/>
      <c r="X22" s="96"/>
      <c r="Y22" s="97"/>
      <c r="Z22" s="98"/>
    </row>
    <row r="23" spans="1:26" s="61" customFormat="1" ht="13.5" customHeight="1">
      <c r="A23" s="90">
        <v>2</v>
      </c>
      <c r="B23" s="14" t="s">
        <v>45</v>
      </c>
      <c r="C23" s="19"/>
      <c r="D23" s="20" t="str">
        <f>[13]결승기록지!$E$11</f>
        <v>성균관대학교</v>
      </c>
      <c r="E23" s="21" t="str">
        <f>[13]결승기록지!$F$11</f>
        <v>3:15.41</v>
      </c>
      <c r="F23" s="19"/>
      <c r="G23" s="20" t="str">
        <f>[13]결승기록지!$E$12</f>
        <v>한국체육대학교</v>
      </c>
      <c r="H23" s="21" t="str">
        <f>[13]결승기록지!$F$12</f>
        <v>3:19.71</v>
      </c>
      <c r="I23" s="19"/>
      <c r="J23" s="20" t="str">
        <f>[13]결승기록지!$E$13</f>
        <v>조선대학교</v>
      </c>
      <c r="K23" s="21" t="str">
        <f>[13]결승기록지!$F$13</f>
        <v>3:20.13</v>
      </c>
      <c r="L23" s="19"/>
      <c r="M23" s="20" t="str">
        <f>[13]결승기록지!$E$14</f>
        <v>성결대학교</v>
      </c>
      <c r="N23" s="21" t="str">
        <f>[13]결승기록지!$F$14</f>
        <v>3:31.06</v>
      </c>
      <c r="O23" s="19"/>
      <c r="P23" s="20"/>
      <c r="Q23" s="21"/>
      <c r="R23" s="19"/>
      <c r="S23" s="20"/>
      <c r="T23" s="21"/>
      <c r="U23" s="19"/>
      <c r="V23" s="20"/>
      <c r="W23" s="21"/>
      <c r="X23" s="19"/>
      <c r="Y23" s="20"/>
      <c r="Z23" s="21"/>
    </row>
    <row r="24" spans="1:26" s="61" customFormat="1" ht="13.5" customHeight="1">
      <c r="A24" s="90"/>
      <c r="B24" s="13"/>
      <c r="C24" s="91" t="str">
        <f>[13]결승기록지!$C$11</f>
        <v>김만제 김현빈 손명섭 한누리</v>
      </c>
      <c r="D24" s="92"/>
      <c r="E24" s="93"/>
      <c r="F24" s="91" t="str">
        <f>[13]결승기록지!$C$12</f>
        <v>최선재 전주성 손우승 한상욱</v>
      </c>
      <c r="G24" s="92"/>
      <c r="H24" s="93"/>
      <c r="I24" s="91" t="str">
        <f>[13]결승기록지!$C$13</f>
        <v>김명하 한승완 김효민 김중석</v>
      </c>
      <c r="J24" s="92"/>
      <c r="K24" s="93"/>
      <c r="L24" s="91" t="str">
        <f>[13]결승기록지!$C$14</f>
        <v>김영현 안명현 주진영 신윤섭</v>
      </c>
      <c r="M24" s="92"/>
      <c r="N24" s="93"/>
      <c r="O24" s="91"/>
      <c r="P24" s="92"/>
      <c r="Q24" s="93"/>
      <c r="R24" s="91"/>
      <c r="S24" s="92"/>
      <c r="T24" s="93"/>
      <c r="U24" s="91"/>
      <c r="V24" s="92"/>
      <c r="W24" s="93"/>
      <c r="X24" s="96"/>
      <c r="Y24" s="97"/>
      <c r="Z24" s="98"/>
    </row>
    <row r="25" spans="1:26" s="61" customFormat="1" ht="13.5" customHeight="1">
      <c r="A25" s="47">
        <v>2</v>
      </c>
      <c r="B25" s="14" t="s">
        <v>6</v>
      </c>
      <c r="C25" s="19" t="str">
        <f>[14]높이!$C$11</f>
        <v>박순호</v>
      </c>
      <c r="D25" s="20" t="str">
        <f>[14]높이!$E$11</f>
        <v>군산대학교</v>
      </c>
      <c r="E25" s="21">
        <f>[14]높이!$F$11</f>
        <v>2.0499999999999998</v>
      </c>
      <c r="F25" s="19" t="str">
        <f>[14]높이!$C$12</f>
        <v>한재상</v>
      </c>
      <c r="G25" s="20" t="str">
        <f>[14]높이!$E$12</f>
        <v>한국체육대학교</v>
      </c>
      <c r="H25" s="21">
        <f>[14]높이!$F$12</f>
        <v>2.0499999999999998</v>
      </c>
      <c r="I25" s="19" t="str">
        <f>[14]높이!$C$13</f>
        <v>서종휘</v>
      </c>
      <c r="J25" s="20" t="str">
        <f>[14]높이!$E$13</f>
        <v>한국체육대학교</v>
      </c>
      <c r="K25" s="21" t="str">
        <f>[14]높이!$F$13</f>
        <v>2.00</v>
      </c>
      <c r="L25" s="19"/>
      <c r="M25" s="20"/>
      <c r="N25" s="21"/>
      <c r="O25" s="19"/>
      <c r="P25" s="20"/>
      <c r="Q25" s="21"/>
      <c r="R25" s="19"/>
      <c r="S25" s="20"/>
      <c r="T25" s="21"/>
      <c r="U25" s="19"/>
      <c r="V25" s="20"/>
      <c r="W25" s="21"/>
      <c r="X25" s="19"/>
      <c r="Y25" s="20"/>
      <c r="Z25" s="21"/>
    </row>
    <row r="26" spans="1:26" s="61" customFormat="1" ht="13.5" customHeight="1">
      <c r="A26" s="46">
        <v>1</v>
      </c>
      <c r="B26" s="15" t="s">
        <v>46</v>
      </c>
      <c r="C26" s="16" t="str">
        <f>[14]장대!$C$11</f>
        <v>김영주</v>
      </c>
      <c r="D26" s="17" t="str">
        <f>[14]장대!$E$11</f>
        <v>성균관대학교</v>
      </c>
      <c r="E26" s="83" t="s">
        <v>82</v>
      </c>
      <c r="F26" s="16"/>
      <c r="G26" s="17"/>
      <c r="H26" s="18"/>
      <c r="I26" s="16"/>
      <c r="J26" s="17"/>
      <c r="K26" s="18"/>
      <c r="L26" s="16"/>
      <c r="M26" s="17"/>
      <c r="N26" s="18"/>
      <c r="O26" s="16"/>
      <c r="P26" s="17"/>
      <c r="Q26" s="18"/>
      <c r="R26" s="16"/>
      <c r="S26" s="17"/>
      <c r="T26" s="18"/>
      <c r="U26" s="16"/>
      <c r="V26" s="17"/>
      <c r="W26" s="18"/>
      <c r="X26" s="16"/>
      <c r="Y26" s="17"/>
      <c r="Z26" s="18"/>
    </row>
    <row r="27" spans="1:26" s="61" customFormat="1" ht="13.5" customHeight="1">
      <c r="A27" s="90">
        <v>1</v>
      </c>
      <c r="B27" s="14" t="s">
        <v>22</v>
      </c>
      <c r="C27" s="19" t="str">
        <f>[14]멀리!$C$11</f>
        <v>김명하</v>
      </c>
      <c r="D27" s="20" t="str">
        <f>[14]멀리!$E$11</f>
        <v>조선대학교</v>
      </c>
      <c r="E27" s="21">
        <f>[14]멀리!$F$11</f>
        <v>7.29</v>
      </c>
      <c r="F27" s="19" t="str">
        <f>[14]멀리!$C$12</f>
        <v>이승준</v>
      </c>
      <c r="G27" s="20" t="str">
        <f>[14]멀리!$E$12</f>
        <v>한국체육대학교</v>
      </c>
      <c r="H27" s="21">
        <f>[14]멀리!$F$12</f>
        <v>7.28</v>
      </c>
      <c r="I27" s="19" t="str">
        <f>[14]멀리!$C$13</f>
        <v>오준영</v>
      </c>
      <c r="J27" s="20" t="str">
        <f>[14]멀리!$E$13</f>
        <v>동아대학교</v>
      </c>
      <c r="K27" s="21">
        <f>[14]멀리!$F$13</f>
        <v>6.96</v>
      </c>
      <c r="L27" s="19" t="str">
        <f>[14]멀리!$C$14</f>
        <v>여건구</v>
      </c>
      <c r="M27" s="20" t="str">
        <f>[14]멀리!$E$14</f>
        <v>한려대학교</v>
      </c>
      <c r="N27" s="21">
        <f>[14]멀리!$F$14</f>
        <v>6.89</v>
      </c>
      <c r="O27" s="19" t="str">
        <f>[14]멀리!$C$15</f>
        <v>배정안</v>
      </c>
      <c r="P27" s="20" t="str">
        <f>[14]멀리!$E$15</f>
        <v>군산대학교</v>
      </c>
      <c r="Q27" s="21">
        <f>[14]멀리!$F$15</f>
        <v>6.71</v>
      </c>
      <c r="R27" s="19"/>
      <c r="S27" s="20"/>
      <c r="T27" s="21"/>
      <c r="U27" s="19"/>
      <c r="V27" s="20"/>
      <c r="W27" s="58"/>
      <c r="X27" s="19"/>
      <c r="Y27" s="20"/>
      <c r="Z27" s="21"/>
    </row>
    <row r="28" spans="1:26" s="61" customFormat="1" ht="13.5" customHeight="1">
      <c r="A28" s="90"/>
      <c r="B28" s="13" t="s">
        <v>3</v>
      </c>
      <c r="C28" s="36"/>
      <c r="D28" s="67" t="str">
        <f>[14]멀리!$G$11</f>
        <v>2.0</v>
      </c>
      <c r="E28" s="68"/>
      <c r="F28" s="36"/>
      <c r="G28" s="37">
        <f>[14]멀리!$G$12</f>
        <v>1.1000000000000001</v>
      </c>
      <c r="H28" s="68"/>
      <c r="I28" s="36"/>
      <c r="J28" s="37" t="str">
        <f>[14]멀리!$G$13</f>
        <v>1.0</v>
      </c>
      <c r="K28" s="68"/>
      <c r="L28" s="36"/>
      <c r="M28" s="37" t="str">
        <f>[14]멀리!$G$14</f>
        <v>1.0</v>
      </c>
      <c r="N28" s="68"/>
      <c r="O28" s="36"/>
      <c r="P28" s="37">
        <f>[14]멀리!$G$15</f>
        <v>0.3</v>
      </c>
      <c r="Q28" s="68"/>
      <c r="R28" s="36"/>
      <c r="S28" s="37"/>
      <c r="T28" s="55"/>
      <c r="U28" s="43"/>
      <c r="V28" s="69"/>
      <c r="W28" s="68"/>
      <c r="X28" s="36"/>
      <c r="Y28" s="70"/>
      <c r="Z28" s="68"/>
    </row>
    <row r="29" spans="1:26" s="61" customFormat="1" ht="13.5" customHeight="1">
      <c r="A29" s="90">
        <v>2</v>
      </c>
      <c r="B29" s="14" t="s">
        <v>47</v>
      </c>
      <c r="C29" s="19" t="str">
        <f>[14]세단!$C$11</f>
        <v>김장우</v>
      </c>
      <c r="D29" s="20" t="str">
        <f>[14]세단!$E$11</f>
        <v>한국체육대학교</v>
      </c>
      <c r="E29" s="21">
        <f>[14]세단!$F$11</f>
        <v>15.92</v>
      </c>
      <c r="F29" s="19" t="str">
        <f>[14]세단!$C$12</f>
        <v>박성민</v>
      </c>
      <c r="G29" s="20" t="str">
        <f>[14]세단!$E$12</f>
        <v>경북도립대학교</v>
      </c>
      <c r="H29" s="21">
        <f>[14]세단!$F$12</f>
        <v>14.95</v>
      </c>
      <c r="I29" s="19" t="str">
        <f>[14]세단!$C$13</f>
        <v>배정안</v>
      </c>
      <c r="J29" s="20" t="str">
        <f>[14]세단!$E$13</f>
        <v>군산대학교</v>
      </c>
      <c r="K29" s="21">
        <f>[14]세단!$F$13</f>
        <v>14.58</v>
      </c>
      <c r="L29" s="19" t="str">
        <f>[14]세단!$C$14</f>
        <v>김주환</v>
      </c>
      <c r="M29" s="20" t="str">
        <f>[14]세단!$E$14</f>
        <v>조선대학교</v>
      </c>
      <c r="N29" s="21">
        <f>[14]세단!$F$14</f>
        <v>14.44</v>
      </c>
      <c r="O29" s="19" t="str">
        <f>[14]세단!$C$15</f>
        <v>서민규</v>
      </c>
      <c r="P29" s="20" t="str">
        <f>[14]세단!$E$15</f>
        <v>경북도립대학교</v>
      </c>
      <c r="Q29" s="21">
        <f>[14]세단!$F$15</f>
        <v>14.16</v>
      </c>
      <c r="R29" s="19"/>
      <c r="S29" s="20"/>
      <c r="T29" s="58"/>
      <c r="U29" s="19"/>
      <c r="V29" s="20"/>
      <c r="W29" s="21"/>
      <c r="X29" s="19"/>
      <c r="Y29" s="20"/>
      <c r="Z29" s="21"/>
    </row>
    <row r="30" spans="1:26" s="61" customFormat="1" ht="13.5" customHeight="1">
      <c r="A30" s="90"/>
      <c r="B30" s="13" t="s">
        <v>3</v>
      </c>
      <c r="C30" s="36"/>
      <c r="D30" s="37" t="str">
        <f>[14]세단!$G$11</f>
        <v>1.1</v>
      </c>
      <c r="E30" s="38"/>
      <c r="F30" s="36"/>
      <c r="G30" s="37" t="str">
        <f>[14]세단!$G$12</f>
        <v>0.8</v>
      </c>
      <c r="H30" s="38"/>
      <c r="I30" s="36"/>
      <c r="J30" s="70" t="str">
        <f>[14]세단!$G$13</f>
        <v>0.2</v>
      </c>
      <c r="K30" s="68"/>
      <c r="L30" s="36"/>
      <c r="M30" s="37" t="str">
        <f>[14]세단!$G$14</f>
        <v>0.6</v>
      </c>
      <c r="N30" s="38"/>
      <c r="O30" s="36"/>
      <c r="P30" s="37" t="str">
        <f>[14]세단!$G$15</f>
        <v>1.3</v>
      </c>
      <c r="Q30" s="38"/>
      <c r="R30" s="36"/>
      <c r="S30" s="37"/>
      <c r="T30" s="55"/>
      <c r="U30" s="36"/>
      <c r="V30" s="37"/>
      <c r="W30" s="55"/>
      <c r="X30" s="36"/>
      <c r="Y30" s="37"/>
      <c r="Z30" s="38"/>
    </row>
    <row r="31" spans="1:26" s="61" customFormat="1" ht="13.5" customHeight="1">
      <c r="A31" s="46">
        <v>1</v>
      </c>
      <c r="B31" s="15" t="s">
        <v>23</v>
      </c>
      <c r="C31" s="25" t="str">
        <f>[14]포환!$C$11</f>
        <v>장종혁</v>
      </c>
      <c r="D31" s="26" t="str">
        <f>[14]포환!$E$11</f>
        <v>한국체육대학교</v>
      </c>
      <c r="E31" s="27">
        <f>[14]포환!$F$11</f>
        <v>16.07</v>
      </c>
      <c r="F31" s="25" t="str">
        <f>[14]포환!$C$12</f>
        <v>김시온</v>
      </c>
      <c r="G31" s="26" t="str">
        <f>[14]포환!$E$12</f>
        <v>동아대학교</v>
      </c>
      <c r="H31" s="53">
        <f>[14]포환!$F$12</f>
        <v>15.73</v>
      </c>
      <c r="I31" s="25" t="str">
        <f>[14]포환!$C$13</f>
        <v>이상명</v>
      </c>
      <c r="J31" s="26" t="str">
        <f>[14]포환!$E$13</f>
        <v>한국체육대학교</v>
      </c>
      <c r="K31" s="27">
        <f>[14]포환!$F$13</f>
        <v>15.67</v>
      </c>
      <c r="L31" s="25" t="str">
        <f>[14]포환!$C$14</f>
        <v>김건주</v>
      </c>
      <c r="M31" s="26" t="str">
        <f>[14]포환!$E$14</f>
        <v>동아대학교</v>
      </c>
      <c r="N31" s="53">
        <f>[14]포환!$F$14</f>
        <v>15.58</v>
      </c>
      <c r="O31" s="25" t="str">
        <f>[14]포환!$C$15</f>
        <v>이태경</v>
      </c>
      <c r="P31" s="26" t="str">
        <f>[14]포환!$E$15</f>
        <v>안동대학교</v>
      </c>
      <c r="Q31" s="27">
        <f>[14]포환!$F$15</f>
        <v>14.65</v>
      </c>
      <c r="R31" s="25" t="str">
        <f>[14]포환!$C$16</f>
        <v>권혁</v>
      </c>
      <c r="S31" s="26" t="str">
        <f>[14]포환!$E$16</f>
        <v>위덕대학교</v>
      </c>
      <c r="T31" s="53">
        <f>[14]포환!$F$16</f>
        <v>13.35</v>
      </c>
      <c r="U31" s="16"/>
      <c r="V31" s="17"/>
      <c r="W31" s="18"/>
      <c r="X31" s="16"/>
      <c r="Y31" s="17"/>
      <c r="Z31" s="18"/>
    </row>
    <row r="32" spans="1:26" s="61" customFormat="1" ht="13.5" customHeight="1">
      <c r="A32" s="46">
        <v>2</v>
      </c>
      <c r="B32" s="15" t="s">
        <v>48</v>
      </c>
      <c r="C32" s="16" t="str">
        <f>[14]원반!$C$11</f>
        <v>김제빈</v>
      </c>
      <c r="D32" s="17" t="str">
        <f>[14]원반!$E$11</f>
        <v>한국체육대학교</v>
      </c>
      <c r="E32" s="18">
        <f>[14]원반!$F$11</f>
        <v>47.36</v>
      </c>
      <c r="F32" s="16" t="str">
        <f>[14]원반!$C$12</f>
        <v>조성준</v>
      </c>
      <c r="G32" s="17" t="str">
        <f>[14]원반!$E$12</f>
        <v>구미대학</v>
      </c>
      <c r="H32" s="18">
        <f>[14]원반!$F$12</f>
        <v>45.72</v>
      </c>
      <c r="I32" s="16" t="str">
        <f>[14]원반!$C$13</f>
        <v>장민수</v>
      </c>
      <c r="J32" s="17" t="str">
        <f>[14]원반!$E$13</f>
        <v>한국체육대학교</v>
      </c>
      <c r="K32" s="18">
        <f>[14]원반!$F$13</f>
        <v>43.35</v>
      </c>
      <c r="L32" s="16" t="str">
        <f>[14]원반!$C$14</f>
        <v>김종현</v>
      </c>
      <c r="M32" s="17" t="str">
        <f>[14]원반!$E$14</f>
        <v>군산대학교</v>
      </c>
      <c r="N32" s="18">
        <f>[14]원반!$F$14</f>
        <v>42.47</v>
      </c>
      <c r="O32" s="16"/>
      <c r="P32" s="17"/>
      <c r="Q32" s="18"/>
      <c r="R32" s="16"/>
      <c r="S32" s="17"/>
      <c r="T32" s="18"/>
      <c r="U32" s="16"/>
      <c r="V32" s="17"/>
      <c r="W32" s="18"/>
      <c r="X32" s="16"/>
      <c r="Y32" s="17"/>
      <c r="Z32" s="54"/>
    </row>
    <row r="33" spans="1:26" s="61" customFormat="1" ht="13.5" customHeight="1">
      <c r="A33" s="46">
        <v>1</v>
      </c>
      <c r="B33" s="15" t="s">
        <v>49</v>
      </c>
      <c r="C33" s="16" t="str">
        <f>[14]해머!$C$11</f>
        <v>정민욱</v>
      </c>
      <c r="D33" s="17" t="str">
        <f>[14]해머!$E$11</f>
        <v>군산대학교</v>
      </c>
      <c r="E33" s="18">
        <f>[14]해머!$F$11</f>
        <v>51.92</v>
      </c>
      <c r="F33" s="16" t="str">
        <f>[14]해머!$C$12</f>
        <v>김민종</v>
      </c>
      <c r="G33" s="17" t="str">
        <f>[14]해머!$E$12</f>
        <v>동아대학교</v>
      </c>
      <c r="H33" s="18">
        <f>[14]해머!$F$12</f>
        <v>51.08</v>
      </c>
      <c r="I33" s="16" t="str">
        <f>[14]해머!$C$13</f>
        <v>정지성</v>
      </c>
      <c r="J33" s="17" t="str">
        <f>[14]해머!$E$13</f>
        <v>군산대학교</v>
      </c>
      <c r="K33" s="18">
        <f>[14]해머!$F$13</f>
        <v>48.32</v>
      </c>
      <c r="L33" s="16"/>
      <c r="M33" s="17"/>
      <c r="N33" s="18"/>
      <c r="O33" s="16"/>
      <c r="P33" s="17"/>
      <c r="Q33" s="18"/>
      <c r="R33" s="16"/>
      <c r="S33" s="17"/>
      <c r="T33" s="18"/>
      <c r="U33" s="16"/>
      <c r="V33" s="17"/>
      <c r="W33" s="18"/>
      <c r="X33" s="16"/>
      <c r="Y33" s="17"/>
      <c r="Z33" s="18"/>
    </row>
    <row r="34" spans="1:26" s="61" customFormat="1" ht="13.5" customHeight="1">
      <c r="A34" s="62">
        <v>1</v>
      </c>
      <c r="B34" s="15" t="s">
        <v>50</v>
      </c>
      <c r="C34" s="16" t="str">
        <f>[14]투창!$C$11</f>
        <v>김다니</v>
      </c>
      <c r="D34" s="17" t="str">
        <f>[14]투창!$E$11</f>
        <v>한국체육대학교</v>
      </c>
      <c r="E34" s="18">
        <f>[14]투창!$F$11</f>
        <v>66.02</v>
      </c>
      <c r="F34" s="16" t="str">
        <f>[14]투창!$C$12</f>
        <v>김병현</v>
      </c>
      <c r="G34" s="17" t="str">
        <f>[14]투창!$E$12</f>
        <v>안동대학교</v>
      </c>
      <c r="H34" s="18">
        <f>[14]투창!$F$12</f>
        <v>63.44</v>
      </c>
      <c r="I34" s="16" t="str">
        <f>[14]투창!$C$13</f>
        <v>장준호</v>
      </c>
      <c r="J34" s="17" t="str">
        <f>[14]투창!$E$13</f>
        <v>한국체육대학교</v>
      </c>
      <c r="K34" s="18">
        <f>[14]투창!$F$13</f>
        <v>61.86</v>
      </c>
      <c r="L34" s="16"/>
      <c r="M34" s="17"/>
      <c r="N34" s="18"/>
      <c r="O34" s="16"/>
      <c r="P34" s="17"/>
      <c r="Q34" s="18"/>
      <c r="R34" s="16"/>
      <c r="S34" s="17"/>
      <c r="T34" s="54"/>
      <c r="U34" s="16"/>
      <c r="V34" s="17"/>
      <c r="W34" s="18"/>
      <c r="X34" s="16"/>
      <c r="Y34" s="17"/>
      <c r="Z34" s="18"/>
    </row>
    <row r="35" spans="1:26" s="61" customFormat="1" ht="13.5" customHeight="1">
      <c r="A35" s="46"/>
      <c r="B35" s="15" t="s">
        <v>51</v>
      </c>
      <c r="C35" s="80" t="s">
        <v>84</v>
      </c>
      <c r="D35" s="81" t="s">
        <v>85</v>
      </c>
      <c r="E35" s="83" t="s">
        <v>84</v>
      </c>
      <c r="F35" s="80" t="s">
        <v>85</v>
      </c>
      <c r="G35" s="81" t="s">
        <v>84</v>
      </c>
      <c r="H35" s="83" t="s">
        <v>84</v>
      </c>
      <c r="I35" s="16"/>
      <c r="J35" s="17"/>
      <c r="K35" s="18"/>
      <c r="L35" s="16"/>
      <c r="M35" s="17"/>
      <c r="N35" s="18"/>
      <c r="O35" s="16"/>
      <c r="P35" s="17"/>
      <c r="Q35" s="18"/>
      <c r="R35" s="16"/>
      <c r="S35" s="17"/>
      <c r="T35" s="18"/>
      <c r="U35" s="16"/>
      <c r="V35" s="17"/>
      <c r="W35" s="18"/>
      <c r="X35" s="16"/>
      <c r="Y35" s="17"/>
      <c r="Z35" s="18"/>
    </row>
    <row r="36" spans="1:26" s="61" customFormat="1" ht="13.5" customHeight="1">
      <c r="A36" s="49"/>
      <c r="B36" s="28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s="61" customFormat="1" ht="15.75" customHeight="1">
      <c r="A37" s="49"/>
      <c r="B37" s="11" t="s">
        <v>52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9" customFormat="1" ht="14.25" customHeight="1">
      <c r="A38" s="48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s="41" customFormat="1">
      <c r="A39" s="48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</sheetData>
  <mergeCells count="26">
    <mergeCell ref="U24:W24"/>
    <mergeCell ref="X24:Z24"/>
    <mergeCell ref="A27:A28"/>
    <mergeCell ref="A29:A30"/>
    <mergeCell ref="R22:T22"/>
    <mergeCell ref="U22:W22"/>
    <mergeCell ref="X22:Z22"/>
    <mergeCell ref="A23:A24"/>
    <mergeCell ref="C24:E24"/>
    <mergeCell ref="F24:H24"/>
    <mergeCell ref="I24:K24"/>
    <mergeCell ref="L24:N24"/>
    <mergeCell ref="O24:Q24"/>
    <mergeCell ref="R24:T24"/>
    <mergeCell ref="A21:A22"/>
    <mergeCell ref="C22:E22"/>
    <mergeCell ref="F22:H22"/>
    <mergeCell ref="I22:K22"/>
    <mergeCell ref="L22:N22"/>
    <mergeCell ref="O22:Q22"/>
    <mergeCell ref="E2:T2"/>
    <mergeCell ref="B3:C3"/>
    <mergeCell ref="F3:S3"/>
    <mergeCell ref="A7:A8"/>
    <mergeCell ref="A9:A10"/>
    <mergeCell ref="A16:A17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tabSelected="1" view="pageBreakPreview" zoomScale="120" zoomScaleSheetLayoutView="120" workbookViewId="0">
      <selection activeCell="E2" sqref="E2:T2"/>
    </sheetView>
  </sheetViews>
  <sheetFormatPr defaultRowHeight="13.5"/>
  <cols>
    <col min="1" max="1" width="2.33203125" style="48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47"/>
    </row>
    <row r="2" spans="1:26" s="9" customFormat="1" ht="45" customHeight="1" thickBot="1">
      <c r="A2" s="47"/>
      <c r="B2" s="10"/>
      <c r="C2" s="10"/>
      <c r="D2" s="10"/>
      <c r="E2" s="94" t="s">
        <v>75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44" t="s">
        <v>7</v>
      </c>
      <c r="V2" s="44"/>
      <c r="W2" s="44"/>
      <c r="X2" s="44"/>
      <c r="Y2" s="44"/>
      <c r="Z2" s="44"/>
    </row>
    <row r="3" spans="1:26" s="9" customFormat="1" ht="14.25" thickTop="1">
      <c r="A3" s="47"/>
      <c r="B3" s="88" t="s">
        <v>77</v>
      </c>
      <c r="C3" s="88"/>
      <c r="D3" s="10"/>
      <c r="E3" s="10"/>
      <c r="F3" s="89" t="s">
        <v>76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9</v>
      </c>
      <c r="C5" s="2"/>
      <c r="D5" s="3" t="s">
        <v>11</v>
      </c>
      <c r="E5" s="4"/>
      <c r="F5" s="2"/>
      <c r="G5" s="3" t="s">
        <v>0</v>
      </c>
      <c r="H5" s="4"/>
      <c r="I5" s="2"/>
      <c r="J5" s="3" t="s">
        <v>4</v>
      </c>
      <c r="K5" s="4"/>
      <c r="L5" s="2"/>
      <c r="M5" s="3" t="s">
        <v>12</v>
      </c>
      <c r="N5" s="4"/>
      <c r="O5" s="2"/>
      <c r="P5" s="3" t="s">
        <v>13</v>
      </c>
      <c r="Q5" s="4"/>
      <c r="R5" s="2"/>
      <c r="S5" s="3" t="s">
        <v>1</v>
      </c>
      <c r="T5" s="4"/>
      <c r="U5" s="2"/>
      <c r="V5" s="3" t="s">
        <v>5</v>
      </c>
      <c r="W5" s="4"/>
      <c r="X5" s="2"/>
      <c r="Y5" s="3" t="s">
        <v>14</v>
      </c>
      <c r="Z5" s="4"/>
    </row>
    <row r="6" spans="1:26" ht="14.25" thickBot="1">
      <c r="B6" s="6" t="s">
        <v>15</v>
      </c>
      <c r="C6" s="5" t="s">
        <v>16</v>
      </c>
      <c r="D6" s="5" t="s">
        <v>2</v>
      </c>
      <c r="E6" s="5" t="s">
        <v>17</v>
      </c>
      <c r="F6" s="5" t="s">
        <v>16</v>
      </c>
      <c r="G6" s="5" t="s">
        <v>2</v>
      </c>
      <c r="H6" s="5" t="s">
        <v>17</v>
      </c>
      <c r="I6" s="5" t="s">
        <v>16</v>
      </c>
      <c r="J6" s="5" t="s">
        <v>2</v>
      </c>
      <c r="K6" s="5" t="s">
        <v>17</v>
      </c>
      <c r="L6" s="5" t="s">
        <v>16</v>
      </c>
      <c r="M6" s="5" t="s">
        <v>2</v>
      </c>
      <c r="N6" s="5" t="s">
        <v>17</v>
      </c>
      <c r="O6" s="5" t="s">
        <v>16</v>
      </c>
      <c r="P6" s="5" t="s">
        <v>2</v>
      </c>
      <c r="Q6" s="5" t="s">
        <v>17</v>
      </c>
      <c r="R6" s="5" t="s">
        <v>16</v>
      </c>
      <c r="S6" s="5" t="s">
        <v>2</v>
      </c>
      <c r="T6" s="5" t="s">
        <v>17</v>
      </c>
      <c r="U6" s="5" t="s">
        <v>16</v>
      </c>
      <c r="V6" s="5" t="s">
        <v>2</v>
      </c>
      <c r="W6" s="5" t="s">
        <v>17</v>
      </c>
      <c r="X6" s="5" t="s">
        <v>16</v>
      </c>
      <c r="Y6" s="5" t="s">
        <v>2</v>
      </c>
      <c r="Z6" s="5" t="s">
        <v>17</v>
      </c>
    </row>
    <row r="7" spans="1:26" s="61" customFormat="1" ht="13.5" customHeight="1" thickTop="1">
      <c r="A7" s="90">
        <v>1</v>
      </c>
      <c r="B7" s="12" t="s">
        <v>19</v>
      </c>
      <c r="C7" s="22" t="str">
        <f>[15]결승기록지!$C$11</f>
        <v>이지호</v>
      </c>
      <c r="D7" s="23" t="str">
        <f>[15]결승기록지!$E$11</f>
        <v>충남대학교</v>
      </c>
      <c r="E7" s="24">
        <f>[15]결승기록지!$F$11</f>
        <v>12.46</v>
      </c>
      <c r="F7" s="22" t="str">
        <f>[15]결승기록지!$C$12</f>
        <v>전유림</v>
      </c>
      <c r="G7" s="23" t="str">
        <f>[15]결승기록지!$E$12</f>
        <v>경운대학교</v>
      </c>
      <c r="H7" s="24">
        <f>[15]결승기록지!$F$12</f>
        <v>12.59</v>
      </c>
      <c r="I7" s="22" t="str">
        <f>[15]결승기록지!$C$13</f>
        <v>김명지</v>
      </c>
      <c r="J7" s="23" t="str">
        <f>[15]결승기록지!$E$13</f>
        <v>영남대학교</v>
      </c>
      <c r="K7" s="71" t="str">
        <f>[15]결승기록지!$F$13</f>
        <v>12.60</v>
      </c>
      <c r="L7" s="22" t="str">
        <f>[15]결승기록지!$C$14</f>
        <v>이은희</v>
      </c>
      <c r="M7" s="23" t="str">
        <f>[15]결승기록지!$E$14</f>
        <v>강원대학교</v>
      </c>
      <c r="N7" s="71" t="str">
        <f>[15]결승기록지!$F$14</f>
        <v>12.80</v>
      </c>
      <c r="O7" s="22" t="str">
        <f>[15]결승기록지!$C$15</f>
        <v>최유정</v>
      </c>
      <c r="P7" s="23" t="str">
        <f>[15]결승기록지!$E$15</f>
        <v>충북대학교</v>
      </c>
      <c r="Q7" s="24">
        <f>[15]결승기록지!$F$15</f>
        <v>12.86</v>
      </c>
      <c r="R7" s="22" t="str">
        <f>[15]결승기록지!$C$16</f>
        <v>정지민</v>
      </c>
      <c r="S7" s="23" t="str">
        <f>[15]결승기록지!$E$16</f>
        <v>공주대학교</v>
      </c>
      <c r="T7" s="24" t="str">
        <f>[15]결승기록지!$F$16</f>
        <v>13.00</v>
      </c>
      <c r="U7" s="22" t="str">
        <f>[15]결승기록지!$C$17</f>
        <v>유지인</v>
      </c>
      <c r="V7" s="23" t="str">
        <f>[15]결승기록지!$E$17</f>
        <v>강원대학교</v>
      </c>
      <c r="W7" s="24" t="str">
        <f>[15]결승기록지!$F$17</f>
        <v>13.05</v>
      </c>
      <c r="X7" s="22"/>
      <c r="Y7" s="23"/>
      <c r="Z7" s="24"/>
    </row>
    <row r="8" spans="1:26" s="61" customFormat="1" ht="13.5" customHeight="1">
      <c r="A8" s="90"/>
      <c r="B8" s="13" t="s">
        <v>3</v>
      </c>
      <c r="C8" s="32"/>
      <c r="D8" s="33" t="str">
        <f>[15]결승기록지!$G$8</f>
        <v>-0.5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4"/>
    </row>
    <row r="9" spans="1:26" s="61" customFormat="1" ht="13.5" customHeight="1">
      <c r="A9" s="90">
        <v>2</v>
      </c>
      <c r="B9" s="14" t="s">
        <v>53</v>
      </c>
      <c r="C9" s="29" t="str">
        <f>[16]결승기록지!$C$11</f>
        <v>전유림</v>
      </c>
      <c r="D9" s="45" t="str">
        <f>[16]결승기록지!$E$11</f>
        <v>경운대학교</v>
      </c>
      <c r="E9" s="30">
        <f>[16]결승기록지!$F$11</f>
        <v>25.89</v>
      </c>
      <c r="F9" s="29" t="str">
        <f>[16]결승기록지!$C$12</f>
        <v>유수민</v>
      </c>
      <c r="G9" s="45" t="str">
        <f>[16]결승기록지!$E$12</f>
        <v>경운대학교</v>
      </c>
      <c r="H9" s="30" t="str">
        <f>[16]결승기록지!$F$12</f>
        <v>26.50</v>
      </c>
      <c r="I9" s="29" t="str">
        <f>[16]결승기록지!$C$13</f>
        <v>우미숙</v>
      </c>
      <c r="J9" s="45" t="str">
        <f>[16]결승기록지!$E$13</f>
        <v>강원대학교</v>
      </c>
      <c r="K9" s="30">
        <f>[16]결승기록지!$F$13</f>
        <v>26.96</v>
      </c>
      <c r="L9" s="29" t="str">
        <f>[16]결승기록지!$C$14</f>
        <v>문시연</v>
      </c>
      <c r="M9" s="30" t="str">
        <f>[16]결승기록지!$E$14</f>
        <v>인하대학교</v>
      </c>
      <c r="N9" s="31">
        <f>[16]결승기록지!$F$14</f>
        <v>27.67</v>
      </c>
      <c r="O9" s="29"/>
      <c r="P9" s="30"/>
      <c r="Q9" s="31"/>
      <c r="R9" s="29"/>
      <c r="S9" s="30"/>
      <c r="T9" s="31"/>
      <c r="U9" s="29"/>
      <c r="V9" s="30"/>
      <c r="W9" s="31"/>
      <c r="X9" s="29"/>
      <c r="Y9" s="30"/>
      <c r="Z9" s="31"/>
    </row>
    <row r="10" spans="1:26" s="61" customFormat="1" ht="13.5" customHeight="1">
      <c r="A10" s="90"/>
      <c r="B10" s="13" t="s">
        <v>54</v>
      </c>
      <c r="C10" s="32"/>
      <c r="D10" s="33" t="str">
        <f>[16]결승기록지!$G$8</f>
        <v>-0.4</v>
      </c>
      <c r="E10" s="59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4"/>
    </row>
    <row r="11" spans="1:26" s="61" customFormat="1" ht="13.5" customHeight="1">
      <c r="A11" s="46">
        <v>1</v>
      </c>
      <c r="B11" s="15" t="s">
        <v>55</v>
      </c>
      <c r="C11" s="25" t="str">
        <f>[17]결승기록지!$C$11</f>
        <v>유수민</v>
      </c>
      <c r="D11" s="26" t="str">
        <f>[17]결승기록지!$E$11</f>
        <v>경운대학교</v>
      </c>
      <c r="E11" s="27" t="str">
        <f>[17]결승기록지!$F$11</f>
        <v>59.62</v>
      </c>
      <c r="F11" s="25" t="str">
        <f>[17]결승기록지!$C$12</f>
        <v>황주영</v>
      </c>
      <c r="G11" s="26" t="str">
        <f>[17]결승기록지!$E$12</f>
        <v>경북도립대학교</v>
      </c>
      <c r="H11" s="27" t="str">
        <f>[17]결승기록지!$F$12</f>
        <v>1:00.46</v>
      </c>
      <c r="I11" s="25" t="str">
        <f>[17]결승기록지!$C$13</f>
        <v>김지원</v>
      </c>
      <c r="J11" s="26" t="str">
        <f>[17]결승기록지!$E$13</f>
        <v>충북대학교</v>
      </c>
      <c r="K11" s="27" t="str">
        <f>[17]결승기록지!$F$13</f>
        <v>1:00.77</v>
      </c>
      <c r="L11" s="25" t="str">
        <f>[17]결승기록지!$C$14</f>
        <v>김태은</v>
      </c>
      <c r="M11" s="26" t="str">
        <f>[17]결승기록지!$E$14</f>
        <v>안동대학교</v>
      </c>
      <c r="N11" s="27" t="str">
        <f>[17]결승기록지!$F$14</f>
        <v>1:01.40</v>
      </c>
      <c r="O11" s="25" t="str">
        <f>[17]결승기록지!$C$15</f>
        <v>최은지</v>
      </c>
      <c r="P11" s="26" t="str">
        <f>[17]결승기록지!$E$15</f>
        <v>성결대학교</v>
      </c>
      <c r="Q11" s="63" t="str">
        <f>[17]결승기록지!$F$15</f>
        <v>1:01.72</v>
      </c>
      <c r="R11" s="25" t="str">
        <f>[17]결승기록지!$C$16</f>
        <v>우미숙</v>
      </c>
      <c r="S11" s="26" t="str">
        <f>[17]결승기록지!$E$16</f>
        <v>강원대학교</v>
      </c>
      <c r="T11" s="63" t="str">
        <f>[17]결승기록지!$F$16</f>
        <v>1:04.66</v>
      </c>
      <c r="U11" s="25"/>
      <c r="V11" s="26"/>
      <c r="W11" s="63"/>
      <c r="X11" s="25"/>
      <c r="Y11" s="26"/>
      <c r="Z11" s="63"/>
    </row>
    <row r="12" spans="1:26" s="61" customFormat="1" ht="13.5" customHeight="1">
      <c r="A12" s="46">
        <v>2</v>
      </c>
      <c r="B12" s="15" t="s">
        <v>56</v>
      </c>
      <c r="C12" s="25" t="str">
        <f>[18]결승기록지!$C$11</f>
        <v>최수미</v>
      </c>
      <c r="D12" s="26" t="str">
        <f>[18]결승기록지!$E$11</f>
        <v>제주대학교</v>
      </c>
      <c r="E12" s="27" t="str">
        <f>[18]결승기록지!$F$11</f>
        <v>2:17.96</v>
      </c>
      <c r="F12" s="25" t="str">
        <f>[18]결승기록지!$C$12</f>
        <v>김지원</v>
      </c>
      <c r="G12" s="26" t="str">
        <f>[18]결승기록지!$E$12</f>
        <v>충북대학교</v>
      </c>
      <c r="H12" s="27" t="str">
        <f>[18]결승기록지!$F$12</f>
        <v>2:24.39</v>
      </c>
      <c r="I12" s="25" t="str">
        <f>[18]결승기록지!$C$13</f>
        <v>김리경</v>
      </c>
      <c r="J12" s="26" t="str">
        <f>[18]결승기록지!$E$13</f>
        <v>충북대학교</v>
      </c>
      <c r="K12" s="27" t="str">
        <f>[18]결승기록지!$F$13</f>
        <v>2:27.49</v>
      </c>
      <c r="L12" s="25" t="str">
        <f>[18]결승기록지!$C$14</f>
        <v>이하연</v>
      </c>
      <c r="M12" s="26" t="str">
        <f>[18]결승기록지!$E$14</f>
        <v>충남대학교</v>
      </c>
      <c r="N12" s="27" t="str">
        <f>[18]결승기록지!$F$14</f>
        <v>2:42.93</v>
      </c>
      <c r="O12" s="25"/>
      <c r="P12" s="26"/>
      <c r="Q12" s="27"/>
      <c r="R12" s="25"/>
      <c r="S12" s="26"/>
      <c r="T12" s="27"/>
      <c r="U12" s="25"/>
      <c r="V12" s="26"/>
      <c r="W12" s="27"/>
      <c r="X12" s="25"/>
      <c r="Y12" s="26"/>
      <c r="Z12" s="27"/>
    </row>
    <row r="13" spans="1:26" s="61" customFormat="1" ht="13.5" customHeight="1">
      <c r="A13" s="62">
        <v>1</v>
      </c>
      <c r="B13" s="15" t="s">
        <v>57</v>
      </c>
      <c r="C13" s="25" t="str">
        <f>[19]결승기록지!$C$11</f>
        <v>최수미</v>
      </c>
      <c r="D13" s="26" t="str">
        <f>[19]결승기록지!$E$11</f>
        <v>제주대학교</v>
      </c>
      <c r="E13" s="63" t="str">
        <f>[19]결승기록지!$F$11</f>
        <v>4:55.94</v>
      </c>
      <c r="F13" s="25" t="str">
        <f>[19]결승기록지!$C$12</f>
        <v>김리경</v>
      </c>
      <c r="G13" s="26" t="str">
        <f>[19]결승기록지!$E$12</f>
        <v>충북대학교</v>
      </c>
      <c r="H13" s="63" t="str">
        <f>[19]결승기록지!$F$12</f>
        <v>5:13.73</v>
      </c>
      <c r="I13" s="25" t="str">
        <f>[19]결승기록지!$C$13</f>
        <v>김현주</v>
      </c>
      <c r="J13" s="26" t="str">
        <f>[19]결승기록지!$E$13</f>
        <v>공주대학교</v>
      </c>
      <c r="K13" s="63" t="str">
        <f>[19]결승기록지!$F$13</f>
        <v>5:18.05</v>
      </c>
      <c r="L13" s="25"/>
      <c r="M13" s="26"/>
      <c r="N13" s="63"/>
      <c r="O13" s="25"/>
      <c r="P13" s="26"/>
      <c r="Q13" s="63"/>
      <c r="R13" s="25"/>
      <c r="S13" s="26"/>
      <c r="T13" s="63"/>
      <c r="U13" s="25"/>
      <c r="V13" s="26"/>
      <c r="W13" s="63"/>
      <c r="X13" s="25"/>
      <c r="Y13" s="26"/>
      <c r="Z13" s="63"/>
    </row>
    <row r="14" spans="1:26" s="61" customFormat="1" ht="13.5" customHeight="1">
      <c r="A14" s="46"/>
      <c r="B14" s="15" t="s">
        <v>58</v>
      </c>
      <c r="C14" s="80" t="s">
        <v>83</v>
      </c>
      <c r="D14" s="81" t="s">
        <v>83</v>
      </c>
      <c r="E14" s="83" t="s">
        <v>83</v>
      </c>
      <c r="F14" s="80" t="s">
        <v>83</v>
      </c>
      <c r="G14" s="81" t="s">
        <v>83</v>
      </c>
      <c r="H14" s="82" t="s">
        <v>83</v>
      </c>
      <c r="I14" s="16"/>
      <c r="J14" s="17"/>
      <c r="K14" s="52"/>
      <c r="L14" s="16"/>
      <c r="M14" s="17"/>
      <c r="N14" s="52"/>
      <c r="O14" s="16"/>
      <c r="P14" s="17"/>
      <c r="Q14" s="52"/>
      <c r="R14" s="16"/>
      <c r="S14" s="17"/>
      <c r="T14" s="52"/>
      <c r="U14" s="16"/>
      <c r="V14" s="17"/>
      <c r="W14" s="52"/>
      <c r="X14" s="16"/>
      <c r="Y14" s="17"/>
      <c r="Z14" s="52"/>
    </row>
    <row r="15" spans="1:26" s="61" customFormat="1" ht="13.5" customHeight="1">
      <c r="A15" s="46"/>
      <c r="B15" s="15" t="s">
        <v>79</v>
      </c>
      <c r="C15" s="80" t="s">
        <v>80</v>
      </c>
      <c r="D15" s="81" t="s">
        <v>80</v>
      </c>
      <c r="E15" s="82" t="s">
        <v>80</v>
      </c>
      <c r="F15" s="80" t="s">
        <v>80</v>
      </c>
      <c r="G15" s="81" t="s">
        <v>81</v>
      </c>
      <c r="H15" s="82" t="s">
        <v>81</v>
      </c>
      <c r="I15" s="16"/>
      <c r="J15" s="17"/>
      <c r="K15" s="52"/>
      <c r="L15" s="16"/>
      <c r="M15" s="17"/>
      <c r="N15" s="52"/>
      <c r="O15" s="16"/>
      <c r="P15" s="17"/>
      <c r="Q15" s="52"/>
      <c r="R15" s="16"/>
      <c r="S15" s="17"/>
      <c r="T15" s="52"/>
      <c r="U15" s="16"/>
      <c r="V15" s="17"/>
      <c r="W15" s="52"/>
      <c r="X15" s="16"/>
      <c r="Y15" s="17"/>
      <c r="Z15" s="52"/>
    </row>
    <row r="16" spans="1:26" s="61" customFormat="1" ht="13.5" customHeight="1">
      <c r="A16" s="90">
        <v>1</v>
      </c>
      <c r="B16" s="14" t="s">
        <v>59</v>
      </c>
      <c r="C16" s="19" t="str">
        <f>[20]결승기록지!$C$11</f>
        <v>송유진</v>
      </c>
      <c r="D16" s="20" t="str">
        <f>[20]결승기록지!$E$11</f>
        <v>영남대학교</v>
      </c>
      <c r="E16" s="21">
        <f>[20]결승기록지!$F$11</f>
        <v>14.42</v>
      </c>
      <c r="F16" s="50" t="str">
        <f>[20]결승기록지!$C$12</f>
        <v>이나경</v>
      </c>
      <c r="G16" s="51" t="str">
        <f>[20]결승기록지!$E$12</f>
        <v>경운대학교</v>
      </c>
      <c r="H16" s="21" t="str">
        <f>[20]결승기록지!$F$12</f>
        <v>14.90</v>
      </c>
      <c r="I16" s="19" t="str">
        <f>[20]결승기록지!$C$13</f>
        <v>노지현</v>
      </c>
      <c r="J16" s="20" t="str">
        <f>[20]결승기록지!$E$13</f>
        <v>동아대학교</v>
      </c>
      <c r="K16" s="21">
        <f>[20]결승기록지!$F$13</f>
        <v>15.39</v>
      </c>
      <c r="L16" s="19"/>
      <c r="M16" s="20"/>
      <c r="N16" s="21"/>
      <c r="O16" s="19"/>
      <c r="P16" s="20"/>
      <c r="Q16" s="21"/>
      <c r="R16" s="19"/>
      <c r="S16" s="20"/>
      <c r="T16" s="21"/>
      <c r="U16" s="19"/>
      <c r="V16" s="20"/>
      <c r="W16" s="21"/>
      <c r="X16" s="19"/>
      <c r="Y16" s="20"/>
      <c r="Z16" s="21"/>
    </row>
    <row r="17" spans="1:26" s="61" customFormat="1" ht="13.5" customHeight="1">
      <c r="A17" s="90"/>
      <c r="B17" s="13" t="s">
        <v>3</v>
      </c>
      <c r="C17" s="32"/>
      <c r="D17" s="33" t="str">
        <f>[20]결승기록지!$G$8</f>
        <v>-0.8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4"/>
    </row>
    <row r="18" spans="1:26" s="61" customFormat="1" ht="13.5" customHeight="1">
      <c r="A18" s="46">
        <v>2</v>
      </c>
      <c r="B18" s="15" t="s">
        <v>60</v>
      </c>
      <c r="C18" s="16" t="str">
        <f>[21]결승기록지!$C$11</f>
        <v>황주영</v>
      </c>
      <c r="D18" s="17" t="str">
        <f>[21]결승기록지!$E$11</f>
        <v>경북도립대학교</v>
      </c>
      <c r="E18" s="18" t="str">
        <f>[21]결승기록지!$F$11</f>
        <v>1:04.48</v>
      </c>
      <c r="F18" s="16" t="str">
        <f>[21]결승기록지!$C$12</f>
        <v>김태은</v>
      </c>
      <c r="G18" s="17" t="str">
        <f>[21]결승기록지!$E$12</f>
        <v>안동대학교</v>
      </c>
      <c r="H18" s="18" t="str">
        <f>[21]결승기록지!$F$12</f>
        <v>1:05.97</v>
      </c>
      <c r="I18" s="16" t="str">
        <f>[21]결승기록지!$C$13</f>
        <v>황혜련</v>
      </c>
      <c r="J18" s="17" t="str">
        <f>[21]결승기록지!$E$13</f>
        <v>강원대학교</v>
      </c>
      <c r="K18" s="18" t="str">
        <f>[21]결승기록지!$F$13</f>
        <v>1:07.68</v>
      </c>
      <c r="L18" s="16" t="str">
        <f>[21]결승기록지!$C$14</f>
        <v>최다빈</v>
      </c>
      <c r="M18" s="17" t="str">
        <f>[21]결승기록지!$E$14</f>
        <v>충북대학교</v>
      </c>
      <c r="N18" s="18" t="str">
        <f>[21]결승기록지!$F$14</f>
        <v>1:08.14</v>
      </c>
      <c r="O18" s="16" t="str">
        <f>[21]결승기록지!$C$15</f>
        <v>이나경</v>
      </c>
      <c r="P18" s="17" t="str">
        <f>[21]결승기록지!$E$15</f>
        <v>경운대학교</v>
      </c>
      <c r="Q18" s="18" t="str">
        <f>[21]결승기록지!$F$15</f>
        <v>1:09.52</v>
      </c>
      <c r="R18" s="16"/>
      <c r="S18" s="17"/>
      <c r="T18" s="18"/>
      <c r="U18" s="16"/>
      <c r="V18" s="17"/>
      <c r="W18" s="18"/>
      <c r="X18" s="16"/>
      <c r="Y18" s="17"/>
      <c r="Z18" s="18"/>
    </row>
    <row r="19" spans="1:26" s="61" customFormat="1" ht="13.5" customHeight="1">
      <c r="A19" s="46"/>
      <c r="B19" s="15" t="s">
        <v>61</v>
      </c>
      <c r="C19" s="84" t="s">
        <v>83</v>
      </c>
      <c r="D19" s="85" t="s">
        <v>83</v>
      </c>
      <c r="E19" s="86" t="s">
        <v>83</v>
      </c>
      <c r="F19" s="84" t="s">
        <v>83</v>
      </c>
      <c r="G19" s="85" t="s">
        <v>83</v>
      </c>
      <c r="H19" s="86" t="s">
        <v>83</v>
      </c>
      <c r="I19" s="25"/>
      <c r="J19" s="26"/>
      <c r="K19" s="72"/>
      <c r="L19" s="25"/>
      <c r="M19" s="26"/>
      <c r="N19" s="72"/>
      <c r="O19" s="25"/>
      <c r="P19" s="26"/>
      <c r="Q19" s="72"/>
      <c r="R19" s="25"/>
      <c r="S19" s="26"/>
      <c r="T19" s="72"/>
      <c r="U19" s="25"/>
      <c r="V19" s="26"/>
      <c r="W19" s="72"/>
      <c r="X19" s="25"/>
      <c r="Y19" s="26"/>
      <c r="Z19" s="27"/>
    </row>
    <row r="20" spans="1:26" s="61" customFormat="1" ht="13.5" customHeight="1">
      <c r="A20" s="46">
        <v>2</v>
      </c>
      <c r="B20" s="15" t="s">
        <v>78</v>
      </c>
      <c r="C20" s="16" t="str">
        <f>[22]결승기록지!$C$11</f>
        <v>정의지</v>
      </c>
      <c r="D20" s="17" t="str">
        <f>[22]결승기록지!$E$11</f>
        <v>안동대학교</v>
      </c>
      <c r="E20" s="18" t="str">
        <f>[22]결승기록지!$F$11</f>
        <v>55:36</v>
      </c>
      <c r="F20" s="16" t="str">
        <f>[22]결승기록지!$C$12</f>
        <v>이선화</v>
      </c>
      <c r="G20" s="17" t="str">
        <f>[22]결승기록지!$E$12</f>
        <v>경북도립대학교</v>
      </c>
      <c r="H20" s="18" t="str">
        <f>[22]결승기록지!$F$12</f>
        <v>59:27</v>
      </c>
      <c r="I20" s="16"/>
      <c r="J20" s="17"/>
      <c r="K20" s="18"/>
      <c r="L20" s="16"/>
      <c r="M20" s="17"/>
      <c r="N20" s="18"/>
      <c r="O20" s="16"/>
      <c r="P20" s="17"/>
      <c r="Q20" s="18"/>
      <c r="R20" s="16"/>
      <c r="S20" s="17"/>
      <c r="T20" s="18"/>
      <c r="U20" s="16"/>
      <c r="V20" s="17"/>
      <c r="W20" s="18"/>
      <c r="X20" s="16"/>
      <c r="Y20" s="17"/>
      <c r="Z20" s="18"/>
    </row>
    <row r="21" spans="1:26" s="39" customFormat="1" ht="13.5" customHeight="1">
      <c r="A21" s="90">
        <v>1</v>
      </c>
      <c r="B21" s="14" t="s">
        <v>24</v>
      </c>
      <c r="C21" s="19"/>
      <c r="D21" s="20" t="str">
        <f>[23]결승기록지!$E$11</f>
        <v>영남대학교</v>
      </c>
      <c r="E21" s="21">
        <f>[23]결승기록지!$F$11</f>
        <v>49.03</v>
      </c>
      <c r="F21" s="19"/>
      <c r="G21" s="20" t="str">
        <f>[23]결승기록지!$E$12</f>
        <v>강원대학교</v>
      </c>
      <c r="H21" s="21">
        <f>[23]결승기록지!$F$12</f>
        <v>49.47</v>
      </c>
      <c r="I21" s="19"/>
      <c r="J21" s="20" t="str">
        <f>[23]결승기록지!$E$13</f>
        <v>성결대학교</v>
      </c>
      <c r="K21" s="21" t="str">
        <f>[23]결승기록지!$F$13</f>
        <v>49.80</v>
      </c>
      <c r="L21" s="19"/>
      <c r="M21" s="20" t="str">
        <f>[23]결승기록지!$E$14</f>
        <v>경운대학교</v>
      </c>
      <c r="N21" s="21">
        <f>[23]결승기록지!$F$14</f>
        <v>50.03</v>
      </c>
      <c r="O21" s="19"/>
      <c r="P21" s="20" t="str">
        <f>[23]결승기록지!$E$15</f>
        <v>공주대학교</v>
      </c>
      <c r="Q21" s="21">
        <f>[23]결승기록지!$F$15</f>
        <v>50.41</v>
      </c>
      <c r="R21" s="19"/>
      <c r="S21" s="20"/>
      <c r="T21" s="21"/>
      <c r="U21" s="19"/>
      <c r="V21" s="20"/>
      <c r="W21" s="21"/>
      <c r="X21" s="19"/>
      <c r="Y21" s="20"/>
      <c r="Z21" s="21"/>
    </row>
    <row r="22" spans="1:26" s="39" customFormat="1" ht="13.5" customHeight="1">
      <c r="A22" s="90"/>
      <c r="B22" s="13"/>
      <c r="C22" s="99" t="str">
        <f>[23]결승기록지!$C$11</f>
        <v>신소정 김명지 이현정 송유진</v>
      </c>
      <c r="D22" s="100"/>
      <c r="E22" s="101"/>
      <c r="F22" s="91" t="str">
        <f>[23]결승기록지!$C$12</f>
        <v>강영은 유지인 우미숙 이은희</v>
      </c>
      <c r="G22" s="92"/>
      <c r="H22" s="93"/>
      <c r="I22" s="91" t="str">
        <f>[23]결승기록지!$C$13</f>
        <v>고지혜 하제영 최현지 최은지</v>
      </c>
      <c r="J22" s="92"/>
      <c r="K22" s="93"/>
      <c r="L22" s="91" t="str">
        <f>[23]결승기록지!$C$14</f>
        <v>이나경 유수민 정유나 전유림</v>
      </c>
      <c r="M22" s="92"/>
      <c r="N22" s="93"/>
      <c r="O22" s="91" t="str">
        <f>[23]결승기록지!$C$15</f>
        <v>김재연 정지민 박예빈 이소윤</v>
      </c>
      <c r="P22" s="92"/>
      <c r="Q22" s="93"/>
      <c r="R22" s="96"/>
      <c r="S22" s="97"/>
      <c r="T22" s="98"/>
      <c r="U22" s="96"/>
      <c r="V22" s="97"/>
      <c r="W22" s="98"/>
      <c r="X22" s="96"/>
      <c r="Y22" s="97"/>
      <c r="Z22" s="98"/>
    </row>
    <row r="23" spans="1:26" s="61" customFormat="1" ht="13.5" customHeight="1">
      <c r="A23" s="90">
        <v>2</v>
      </c>
      <c r="B23" s="14" t="s">
        <v>62</v>
      </c>
      <c r="C23" s="19"/>
      <c r="D23" s="20" t="str">
        <f>[24]결승기록지!$E$11</f>
        <v>충북대학교</v>
      </c>
      <c r="E23" s="73" t="str">
        <f>[24]결승기록지!$F$11</f>
        <v>4:14.34</v>
      </c>
      <c r="F23" s="19"/>
      <c r="G23" s="20" t="str">
        <f>[24]결승기록지!$E$12</f>
        <v>공주대학교</v>
      </c>
      <c r="H23" s="21" t="str">
        <f>[24]결승기록지!$F$12</f>
        <v>4:16.31</v>
      </c>
      <c r="I23" s="19"/>
      <c r="J23" s="20"/>
      <c r="K23" s="21"/>
      <c r="L23" s="19"/>
      <c r="M23" s="20"/>
      <c r="N23" s="21"/>
      <c r="O23" s="19"/>
      <c r="P23" s="20"/>
      <c r="Q23" s="21"/>
      <c r="R23" s="19"/>
      <c r="S23" s="20"/>
      <c r="T23" s="21"/>
      <c r="U23" s="19"/>
      <c r="V23" s="20"/>
      <c r="W23" s="21"/>
      <c r="X23" s="19"/>
      <c r="Y23" s="20"/>
      <c r="Z23" s="21"/>
    </row>
    <row r="24" spans="1:26" s="61" customFormat="1" ht="13.5" customHeight="1">
      <c r="A24" s="90"/>
      <c r="B24" s="13"/>
      <c r="C24" s="91" t="str">
        <f>[24]결승기록지!$C$11</f>
        <v>최유정 김지원 최다빈 김리경</v>
      </c>
      <c r="D24" s="92"/>
      <c r="E24" s="93"/>
      <c r="F24" s="91" t="str">
        <f>[24]결승기록지!$C$12</f>
        <v>정지민 김현주 박예빈 김재연</v>
      </c>
      <c r="G24" s="92"/>
      <c r="H24" s="93"/>
      <c r="I24" s="91"/>
      <c r="J24" s="92"/>
      <c r="K24" s="93"/>
      <c r="L24" s="91"/>
      <c r="M24" s="92"/>
      <c r="N24" s="93"/>
      <c r="O24" s="91"/>
      <c r="P24" s="92"/>
      <c r="Q24" s="93"/>
      <c r="R24" s="96"/>
      <c r="S24" s="97"/>
      <c r="T24" s="98"/>
      <c r="U24" s="96"/>
      <c r="V24" s="97"/>
      <c r="W24" s="98"/>
      <c r="X24" s="96"/>
      <c r="Y24" s="97"/>
      <c r="Z24" s="98"/>
    </row>
    <row r="25" spans="1:26" s="61" customFormat="1" ht="13.5" customHeight="1">
      <c r="A25" s="74">
        <v>2</v>
      </c>
      <c r="B25" s="14" t="s">
        <v>63</v>
      </c>
      <c r="C25" s="29" t="str">
        <f>[25]높이!$C$11</f>
        <v>김은정</v>
      </c>
      <c r="D25" s="30" t="str">
        <f>[25]높이!$E$11</f>
        <v>한국체육대학교</v>
      </c>
      <c r="E25" s="31">
        <f>[25]높이!$F$11</f>
        <v>1.65</v>
      </c>
      <c r="F25" s="29" t="str">
        <f>[25]높이!$C$12</f>
        <v>장선영</v>
      </c>
      <c r="G25" s="30" t="str">
        <f>[25]높이!$E$12</f>
        <v>한국체육대학교</v>
      </c>
      <c r="H25" s="31" t="str">
        <f>[25]높이!$F$12</f>
        <v>1.60</v>
      </c>
      <c r="I25" s="29" t="str">
        <f>[25]높이!$C$13</f>
        <v>임찬혜</v>
      </c>
      <c r="J25" s="30" t="str">
        <f>[25]높이!$E$13</f>
        <v>동아대학교</v>
      </c>
      <c r="K25" s="31" t="str">
        <f>[25]높이!$F$13</f>
        <v>1.40</v>
      </c>
      <c r="L25" s="29"/>
      <c r="M25" s="30"/>
      <c r="N25" s="75"/>
      <c r="O25" s="29"/>
      <c r="P25" s="30"/>
      <c r="Q25" s="31"/>
      <c r="R25" s="29"/>
      <c r="S25" s="30"/>
      <c r="T25" s="31"/>
      <c r="U25" s="29"/>
      <c r="V25" s="30"/>
      <c r="W25" s="31"/>
      <c r="X25" s="29"/>
      <c r="Y25" s="30"/>
      <c r="Z25" s="31"/>
    </row>
    <row r="26" spans="1:26" s="61" customFormat="1" ht="13.5" customHeight="1">
      <c r="A26" s="46">
        <v>1</v>
      </c>
      <c r="B26" s="15" t="s">
        <v>64</v>
      </c>
      <c r="C26" s="25" t="str">
        <f>[25]장대!$C$11</f>
        <v>신수영</v>
      </c>
      <c r="D26" s="26" t="str">
        <f>[25]장대!$E$11</f>
        <v>한국체육대학교</v>
      </c>
      <c r="E26" s="53" t="str">
        <f>[25]장대!$F$11</f>
        <v>3.80</v>
      </c>
      <c r="F26" s="25" t="str">
        <f>[25]장대!$C$12</f>
        <v>조민지</v>
      </c>
      <c r="G26" s="26" t="str">
        <f>[25]장대!$E$12</f>
        <v>동아대학교</v>
      </c>
      <c r="H26" s="53" t="str">
        <f>[25]장대!$F$12</f>
        <v>3.50</v>
      </c>
      <c r="I26" s="25"/>
      <c r="J26" s="26"/>
      <c r="K26" s="53"/>
      <c r="L26" s="25"/>
      <c r="M26" s="26"/>
      <c r="N26" s="53"/>
      <c r="O26" s="25"/>
      <c r="P26" s="26"/>
      <c r="Q26" s="53"/>
      <c r="R26" s="25"/>
      <c r="S26" s="26"/>
      <c r="T26" s="27"/>
      <c r="U26" s="25"/>
      <c r="V26" s="26"/>
      <c r="W26" s="27"/>
      <c r="X26" s="25"/>
      <c r="Y26" s="26"/>
      <c r="Z26" s="27"/>
    </row>
    <row r="27" spans="1:26" s="61" customFormat="1" ht="13.5" customHeight="1">
      <c r="A27" s="90">
        <v>1</v>
      </c>
      <c r="B27" s="14" t="s">
        <v>65</v>
      </c>
      <c r="C27" s="29" t="str">
        <f>[25]멀리!$C$11</f>
        <v>이희진</v>
      </c>
      <c r="D27" s="30" t="str">
        <f>[25]멀리!$E$11</f>
        <v>한국체육대학교</v>
      </c>
      <c r="E27" s="31">
        <f>[25]멀리!$F$11</f>
        <v>6.05</v>
      </c>
      <c r="F27" s="29" t="str">
        <f>[25]멀리!$C$12</f>
        <v>고지혜</v>
      </c>
      <c r="G27" s="30" t="str">
        <f>[25]멀리!$E$12</f>
        <v>성결대학교</v>
      </c>
      <c r="H27" s="31" t="str">
        <f>[25]멀리!$F$12</f>
        <v>5.60</v>
      </c>
      <c r="I27" s="29" t="str">
        <f>[25]멀리!$C$13</f>
        <v>유한솔</v>
      </c>
      <c r="J27" s="30" t="str">
        <f>[25]멀리!$E$13</f>
        <v>동아대학교</v>
      </c>
      <c r="K27" s="31">
        <f>[25]멀리!$F$13</f>
        <v>5.19</v>
      </c>
      <c r="L27" s="29" t="str">
        <f>[25]멀리!$C$14</f>
        <v>정은아</v>
      </c>
      <c r="M27" s="30" t="str">
        <f>[25]멀리!$E$14</f>
        <v>영남대학교</v>
      </c>
      <c r="N27" s="31">
        <f>[25]멀리!$F$14</f>
        <v>5.03</v>
      </c>
      <c r="O27" s="29" t="str">
        <f>[25]멀리!$C$15</f>
        <v>유진</v>
      </c>
      <c r="P27" s="30" t="str">
        <f>[25]멀리!$E$15</f>
        <v>동아대학교</v>
      </c>
      <c r="Q27" s="31">
        <f>[25]멀리!$F$15</f>
        <v>4.96</v>
      </c>
      <c r="R27" s="29"/>
      <c r="S27" s="30"/>
      <c r="T27" s="31"/>
      <c r="U27" s="29"/>
      <c r="V27" s="30"/>
      <c r="W27" s="31"/>
      <c r="X27" s="29"/>
      <c r="Y27" s="30"/>
      <c r="Z27" s="31"/>
    </row>
    <row r="28" spans="1:26" s="61" customFormat="1" ht="13.5" customHeight="1">
      <c r="A28" s="90"/>
      <c r="B28" s="13" t="s">
        <v>66</v>
      </c>
      <c r="C28" s="32"/>
      <c r="D28" s="33">
        <f>[25]멀리!$G$11</f>
        <v>0.7</v>
      </c>
      <c r="E28" s="34"/>
      <c r="F28" s="32"/>
      <c r="G28" s="33">
        <f>[25]멀리!$G$12</f>
        <v>1.3</v>
      </c>
      <c r="H28" s="68"/>
      <c r="I28" s="32"/>
      <c r="J28" s="33">
        <f>[25]멀리!$G$13</f>
        <v>1.8</v>
      </c>
      <c r="K28" s="68"/>
      <c r="L28" s="32"/>
      <c r="M28" s="33">
        <f>[25]멀리!$G$14</f>
        <v>0.8</v>
      </c>
      <c r="N28" s="34"/>
      <c r="O28" s="32"/>
      <c r="P28" s="33">
        <f>[25]멀리!$G$15</f>
        <v>1.2</v>
      </c>
      <c r="Q28" s="34"/>
      <c r="R28" s="32"/>
      <c r="S28" s="33"/>
      <c r="T28" s="55"/>
      <c r="U28" s="76"/>
      <c r="V28" s="77"/>
      <c r="W28" s="34"/>
      <c r="X28" s="32"/>
      <c r="Y28" s="33"/>
      <c r="Z28" s="34"/>
    </row>
    <row r="29" spans="1:26" s="61" customFormat="1" ht="13.5" customHeight="1">
      <c r="A29" s="90">
        <v>2</v>
      </c>
      <c r="B29" s="14" t="s">
        <v>47</v>
      </c>
      <c r="C29" s="19" t="str">
        <f>[25]세단!$C$11</f>
        <v>정은아</v>
      </c>
      <c r="D29" s="20" t="str">
        <f>[25]세단!$E$11</f>
        <v>영남대학교</v>
      </c>
      <c r="E29" s="21">
        <f>[25]세단!$F$11</f>
        <v>11.66</v>
      </c>
      <c r="F29" s="19"/>
      <c r="G29" s="20"/>
      <c r="H29" s="21"/>
      <c r="I29" s="19"/>
      <c r="J29" s="20"/>
      <c r="K29" s="21"/>
      <c r="L29" s="19"/>
      <c r="M29" s="20"/>
      <c r="N29" s="21"/>
      <c r="O29" s="19"/>
      <c r="P29" s="20"/>
      <c r="Q29" s="21"/>
      <c r="R29" s="19"/>
      <c r="S29" s="20"/>
      <c r="T29" s="21"/>
      <c r="U29" s="19"/>
      <c r="V29" s="20"/>
      <c r="W29" s="21"/>
      <c r="X29" s="19"/>
      <c r="Y29" s="20"/>
      <c r="Z29" s="21"/>
    </row>
    <row r="30" spans="1:26" s="61" customFormat="1" ht="13.5" customHeight="1">
      <c r="A30" s="90"/>
      <c r="B30" s="13" t="s">
        <v>67</v>
      </c>
      <c r="C30" s="36"/>
      <c r="D30" s="70" t="str">
        <f>[25]세단!$G$11</f>
        <v>-0.7</v>
      </c>
      <c r="E30" s="78"/>
      <c r="F30" s="36"/>
      <c r="G30" s="37"/>
      <c r="H30" s="55"/>
      <c r="I30" s="36"/>
      <c r="J30" s="37"/>
      <c r="K30" s="38"/>
      <c r="L30" s="36"/>
      <c r="M30" s="37"/>
      <c r="N30" s="78"/>
      <c r="O30" s="36"/>
      <c r="P30" s="37"/>
      <c r="Q30" s="38"/>
      <c r="R30" s="36"/>
      <c r="S30" s="37"/>
      <c r="T30" s="55"/>
      <c r="U30" s="36"/>
      <c r="V30" s="37"/>
      <c r="W30" s="55"/>
      <c r="X30" s="36"/>
      <c r="Y30" s="37"/>
      <c r="Z30" s="38"/>
    </row>
    <row r="31" spans="1:26" s="61" customFormat="1" ht="13.5" customHeight="1">
      <c r="A31" s="46">
        <v>1</v>
      </c>
      <c r="B31" s="15" t="s">
        <v>68</v>
      </c>
      <c r="C31" s="25" t="str">
        <f>[25]포환!$C$11</f>
        <v>정지혜</v>
      </c>
      <c r="D31" s="26" t="str">
        <f>[25]포환!$E$11</f>
        <v>한국체육대학교</v>
      </c>
      <c r="E31" s="27">
        <f>[25]포환!$F$11</f>
        <v>13.99</v>
      </c>
      <c r="F31" s="25" t="str">
        <f>[25]포환!$C$12</f>
        <v>김한빈</v>
      </c>
      <c r="G31" s="26" t="str">
        <f>[25]포환!$E$12</f>
        <v>서해대학교</v>
      </c>
      <c r="H31" s="53">
        <f>[25]포환!$F$12</f>
        <v>11.66</v>
      </c>
      <c r="I31" s="25" t="str">
        <f>[25]포환!$C$13</f>
        <v>김진아</v>
      </c>
      <c r="J31" s="26" t="str">
        <f>[25]포환!$E$13</f>
        <v>경운대학교</v>
      </c>
      <c r="K31" s="27">
        <f>[25]포환!$F$13</f>
        <v>10.35</v>
      </c>
      <c r="L31" s="25" t="str">
        <f>[25]포환!$C$14</f>
        <v>김유정</v>
      </c>
      <c r="M31" s="26" t="str">
        <f>[25]포환!$E$14</f>
        <v>충북대학교</v>
      </c>
      <c r="N31" s="53">
        <f>[25]포환!$F$14</f>
        <v>8.64</v>
      </c>
      <c r="O31" s="25"/>
      <c r="P31" s="26"/>
      <c r="Q31" s="27"/>
      <c r="R31" s="25"/>
      <c r="S31" s="26"/>
      <c r="T31" s="53"/>
      <c r="U31" s="25"/>
      <c r="V31" s="26"/>
      <c r="W31" s="27"/>
      <c r="X31" s="25"/>
      <c r="Y31" s="26"/>
      <c r="Z31" s="27"/>
    </row>
    <row r="32" spans="1:26" s="61" customFormat="1" ht="13.5" customHeight="1">
      <c r="A32" s="46">
        <v>2</v>
      </c>
      <c r="B32" s="15" t="s">
        <v>69</v>
      </c>
      <c r="C32" s="25" t="str">
        <f>[25]원반!$C$11</f>
        <v>정지혜</v>
      </c>
      <c r="D32" s="26" t="str">
        <f>[25]원반!$E$11</f>
        <v>한국체육대학교</v>
      </c>
      <c r="E32" s="27" t="str">
        <f>[25]원반!$F$11</f>
        <v>53.37 DR</v>
      </c>
      <c r="F32" s="25" t="str">
        <f>[25]원반!$C$12</f>
        <v>이수진</v>
      </c>
      <c r="G32" s="26" t="str">
        <f>[25]원반!$E$12</f>
        <v>한국체육대학교</v>
      </c>
      <c r="H32" s="27" t="str">
        <f>[25]원반!$F$12</f>
        <v>44.92</v>
      </c>
      <c r="I32" s="25" t="str">
        <f>[25]원반!$C$13</f>
        <v>김유정</v>
      </c>
      <c r="J32" s="26" t="str">
        <f>[25]원반!$E$13</f>
        <v>충북대학교</v>
      </c>
      <c r="K32" s="27" t="str">
        <f>[25]원반!$F$13</f>
        <v>40.73</v>
      </c>
      <c r="L32" s="25" t="str">
        <f>[25]원반!$C$14</f>
        <v>주다해</v>
      </c>
      <c r="M32" s="26" t="str">
        <f>[25]원반!$E$14</f>
        <v>위덕대학교</v>
      </c>
      <c r="N32" s="53" t="str">
        <f>[25]원반!$F$14</f>
        <v>36.10</v>
      </c>
      <c r="O32" s="25" t="str">
        <f>[25]원반!$C$15</f>
        <v>김진아</v>
      </c>
      <c r="P32" s="26" t="str">
        <f>[25]원반!$E$15</f>
        <v>경운대학교</v>
      </c>
      <c r="Q32" s="53">
        <f>[25]원반!$F$15</f>
        <v>33.44</v>
      </c>
      <c r="R32" s="25"/>
      <c r="S32" s="26"/>
      <c r="T32" s="27"/>
      <c r="U32" s="25"/>
      <c r="V32" s="26"/>
      <c r="W32" s="27"/>
      <c r="X32" s="25"/>
      <c r="Y32" s="26"/>
      <c r="Z32" s="27"/>
    </row>
    <row r="33" spans="1:26" s="61" customFormat="1" ht="13.5" customHeight="1">
      <c r="A33" s="46">
        <v>1</v>
      </c>
      <c r="B33" s="15" t="s">
        <v>70</v>
      </c>
      <c r="C33" s="25" t="str">
        <f>[25]해머!$C$11</f>
        <v>이유라</v>
      </c>
      <c r="D33" s="26" t="str">
        <f>[25]해머!$E$11</f>
        <v>한국체육대학교</v>
      </c>
      <c r="E33" s="27">
        <f>[25]해머!$F$11</f>
        <v>52.64</v>
      </c>
      <c r="F33" s="25" t="str">
        <f>[25]해머!$C$12</f>
        <v>김다미</v>
      </c>
      <c r="G33" s="26" t="str">
        <f>[25]해머!$E$12</f>
        <v>한국체육대학교</v>
      </c>
      <c r="H33" s="27">
        <f>[25]해머!$F$12</f>
        <v>49.07</v>
      </c>
      <c r="I33" s="25"/>
      <c r="J33" s="26"/>
      <c r="K33" s="27"/>
      <c r="L33" s="25"/>
      <c r="M33" s="26"/>
      <c r="N33" s="27"/>
      <c r="O33" s="25"/>
      <c r="P33" s="26"/>
      <c r="Q33" s="27"/>
      <c r="R33" s="25"/>
      <c r="S33" s="26"/>
      <c r="T33" s="53"/>
      <c r="U33" s="25"/>
      <c r="V33" s="26"/>
      <c r="W33" s="53"/>
      <c r="X33" s="25"/>
      <c r="Y33" s="26"/>
      <c r="Z33" s="27"/>
    </row>
    <row r="34" spans="1:26" s="61" customFormat="1" ht="13.5" customHeight="1">
      <c r="A34" s="46">
        <v>1</v>
      </c>
      <c r="B34" s="15" t="s">
        <v>71</v>
      </c>
      <c r="C34" s="25" t="str">
        <f>[25]투창!$C$11</f>
        <v>이가희</v>
      </c>
      <c r="D34" s="26" t="str">
        <f>[25]투창!$E$11</f>
        <v>한국체육대학교</v>
      </c>
      <c r="E34" s="53">
        <f>[25]투창!$F$11</f>
        <v>50.31</v>
      </c>
      <c r="F34" s="25" t="str">
        <f>[25]투창!$C$12</f>
        <v>김지민</v>
      </c>
      <c r="G34" s="26" t="str">
        <f>[25]투창!$E$12</f>
        <v>한국체육대학교</v>
      </c>
      <c r="H34" s="27">
        <f>[25]투창!$F$12</f>
        <v>47.44</v>
      </c>
      <c r="I34" s="25" t="str">
        <f>[25]투창!$C$13</f>
        <v>김어진</v>
      </c>
      <c r="J34" s="26" t="str">
        <f>[25]투창!$E$13</f>
        <v>위덕대학교</v>
      </c>
      <c r="K34" s="27">
        <f>[25]투창!$F$13</f>
        <v>41.52</v>
      </c>
      <c r="L34" s="25" t="str">
        <f>[25]투창!$C$14</f>
        <v>정유나</v>
      </c>
      <c r="M34" s="26" t="str">
        <f>[25]투창!$E$14</f>
        <v>경운대학교</v>
      </c>
      <c r="N34" s="27">
        <f>[25]투창!$F$14</f>
        <v>28.97</v>
      </c>
      <c r="O34" s="25" t="str">
        <f>[25]투창!$C$15</f>
        <v>김다영</v>
      </c>
      <c r="P34" s="26" t="str">
        <f>[25]투창!$E$15</f>
        <v>경북도립대학교</v>
      </c>
      <c r="Q34" s="53">
        <f>[25]투창!$F$15</f>
        <v>27.87</v>
      </c>
      <c r="R34" s="25"/>
      <c r="S34" s="26"/>
      <c r="T34" s="27"/>
      <c r="U34" s="25"/>
      <c r="V34" s="26"/>
      <c r="W34" s="27"/>
      <c r="X34" s="25"/>
      <c r="Y34" s="26"/>
      <c r="Z34" s="27"/>
    </row>
    <row r="35" spans="1:26" s="61" customFormat="1" ht="13.5" customHeight="1">
      <c r="A35" s="46">
        <v>2</v>
      </c>
      <c r="B35" s="15" t="s">
        <v>72</v>
      </c>
      <c r="C35" s="25" t="str">
        <f>'[25]7종경기'!$C$11</f>
        <v>김지영</v>
      </c>
      <c r="D35" s="26" t="str">
        <f>'[25]7종경기'!$E$11</f>
        <v>영남대학교</v>
      </c>
      <c r="E35" s="27" t="str">
        <f>'[25]7종경기'!$F$11</f>
        <v>3,617점</v>
      </c>
      <c r="F35" s="25" t="str">
        <f>'[25]7종경기'!$C$12</f>
        <v>임찬혜</v>
      </c>
      <c r="G35" s="26" t="str">
        <f>'[25]7종경기'!$E$12</f>
        <v>동아대학교</v>
      </c>
      <c r="H35" s="27" t="str">
        <f>'[25]7종경기'!$F$12</f>
        <v>3,546점</v>
      </c>
      <c r="I35" s="25" t="str">
        <f>'[25]7종경기'!$C$13</f>
        <v>정유나</v>
      </c>
      <c r="J35" s="26" t="str">
        <f>'[25]7종경기'!$E$13</f>
        <v>경운대학교</v>
      </c>
      <c r="K35" s="27" t="str">
        <f>'[25]7종경기'!$F$13</f>
        <v>2,914점</v>
      </c>
      <c r="L35" s="25"/>
      <c r="M35" s="26"/>
      <c r="N35" s="27"/>
      <c r="O35" s="25"/>
      <c r="P35" s="26"/>
      <c r="Q35" s="27"/>
      <c r="R35" s="25"/>
      <c r="S35" s="26"/>
      <c r="T35" s="27"/>
      <c r="U35" s="25"/>
      <c r="V35" s="26"/>
      <c r="W35" s="27"/>
      <c r="X35" s="25"/>
      <c r="Y35" s="26"/>
      <c r="Z35" s="27"/>
    </row>
    <row r="36" spans="1:26" s="40" customFormat="1" ht="13.5" customHeight="1">
      <c r="A36" s="4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spans="1:26" s="9" customFormat="1" ht="14.25" customHeight="1">
      <c r="A37" s="49"/>
      <c r="B37" s="11" t="s">
        <v>73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</sheetData>
  <mergeCells count="26">
    <mergeCell ref="U24:W24"/>
    <mergeCell ref="X24:Z24"/>
    <mergeCell ref="A27:A28"/>
    <mergeCell ref="A29:A30"/>
    <mergeCell ref="R22:T22"/>
    <mergeCell ref="U22:W22"/>
    <mergeCell ref="X22:Z22"/>
    <mergeCell ref="A23:A24"/>
    <mergeCell ref="C24:E24"/>
    <mergeCell ref="F24:H24"/>
    <mergeCell ref="I24:K24"/>
    <mergeCell ref="L24:N24"/>
    <mergeCell ref="O24:Q24"/>
    <mergeCell ref="R24:T24"/>
    <mergeCell ref="A21:A22"/>
    <mergeCell ref="C22:E22"/>
    <mergeCell ref="F22:H22"/>
    <mergeCell ref="I22:K22"/>
    <mergeCell ref="L22:N22"/>
    <mergeCell ref="O22:Q22"/>
    <mergeCell ref="E2:T2"/>
    <mergeCell ref="B3:C3"/>
    <mergeCell ref="F3:S3"/>
    <mergeCell ref="A7:A8"/>
    <mergeCell ref="A9:A10"/>
    <mergeCell ref="A16:A17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남대</vt:lpstr>
      <vt:lpstr>여대</vt:lpstr>
    </vt:vector>
  </TitlesOfParts>
  <Company>대한육상경기연맹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KAAF_J</cp:lastModifiedBy>
  <cp:lastPrinted>2019-04-25T07:48:37Z</cp:lastPrinted>
  <dcterms:created xsi:type="dcterms:W3CDTF">1999-06-20T15:40:19Z</dcterms:created>
  <dcterms:modified xsi:type="dcterms:W3CDTF">2019-05-17T01:26:49Z</dcterms:modified>
</cp:coreProperties>
</file>