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p_pc\Desktop\"/>
    </mc:Choice>
  </mc:AlternateContent>
  <bookViews>
    <workbookView xWindow="0" yWindow="0" windowWidth="19200" windowHeight="11460"/>
  </bookViews>
  <sheets>
    <sheet name="남초,여초" sheetId="10" r:id="rId1"/>
    <sheet name="남중" sheetId="11" r:id="rId2"/>
    <sheet name="여중" sheetId="12" r:id="rId3"/>
    <sheet name="중 1학년부 " sheetId="13" r:id="rId4"/>
    <sheet name="남고" sheetId="14" r:id="rId5"/>
    <sheet name="여고" sheetId="15" r:id="rId6"/>
    <sheet name="고 1학년부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xlnm.Print_Area" localSheetId="6">'고 1학년부'!$A$1:$Z$35</definedName>
    <definedName name="_xlnm.Print_Area" localSheetId="1">남중!$A$1:$Z$33</definedName>
    <definedName name="_xlnm.Print_Area" localSheetId="0">'남초,여초'!$A$1:$Z$43</definedName>
    <definedName name="_xlnm.Print_Area" localSheetId="2">여중!$A$1:$Z$34</definedName>
    <definedName name="_xlnm.Print_Area" localSheetId="3">'중 1학년부 '!$A$1:$Z$27</definedName>
  </definedNames>
  <calcPr calcId="162913" calcMode="manual"/>
</workbook>
</file>

<file path=xl/calcChain.xml><?xml version="1.0" encoding="utf-8"?>
<calcChain xmlns="http://schemas.openxmlformats.org/spreadsheetml/2006/main">
  <c r="K34" i="16" l="1"/>
  <c r="J34" i="16"/>
  <c r="I34" i="16"/>
  <c r="H34" i="16"/>
  <c r="G34" i="16"/>
  <c r="F34" i="16"/>
  <c r="E34" i="16"/>
  <c r="D34" i="16"/>
  <c r="C34" i="16"/>
  <c r="M33" i="16"/>
  <c r="J33" i="16"/>
  <c r="G33" i="16"/>
  <c r="D33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D30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D25" i="16"/>
  <c r="Z24" i="16"/>
  <c r="Y24" i="16"/>
  <c r="X24" i="16"/>
  <c r="W24" i="16"/>
  <c r="V24" i="16"/>
  <c r="U24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Y17" i="16"/>
  <c r="V17" i="16"/>
  <c r="S17" i="16"/>
  <c r="P17" i="16"/>
  <c r="M17" i="16"/>
  <c r="J17" i="16"/>
  <c r="G17" i="16"/>
  <c r="D17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H15" i="16"/>
  <c r="G15" i="16"/>
  <c r="F15" i="16"/>
  <c r="E15" i="16"/>
  <c r="D15" i="16"/>
  <c r="C15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D9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M30" i="15"/>
  <c r="J30" i="15"/>
  <c r="G30" i="15"/>
  <c r="D30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V28" i="15"/>
  <c r="S28" i="15"/>
  <c r="P28" i="15"/>
  <c r="M28" i="15"/>
  <c r="J28" i="15"/>
  <c r="G28" i="15"/>
  <c r="D28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I23" i="15"/>
  <c r="F23" i="15"/>
  <c r="C23" i="15"/>
  <c r="K22" i="15"/>
  <c r="J22" i="15"/>
  <c r="H22" i="15"/>
  <c r="G22" i="15"/>
  <c r="E22" i="15"/>
  <c r="D22" i="15"/>
  <c r="I21" i="15"/>
  <c r="F21" i="15"/>
  <c r="C21" i="15"/>
  <c r="K20" i="15"/>
  <c r="J20" i="15"/>
  <c r="H20" i="15"/>
  <c r="G20" i="15"/>
  <c r="E20" i="15"/>
  <c r="D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D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D10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D8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Y29" i="14"/>
  <c r="V29" i="14"/>
  <c r="S29" i="14"/>
  <c r="P29" i="14"/>
  <c r="M29" i="14"/>
  <c r="J29" i="14"/>
  <c r="G29" i="14"/>
  <c r="D29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7" i="14"/>
  <c r="V27" i="14"/>
  <c r="S27" i="14"/>
  <c r="P27" i="14"/>
  <c r="M27" i="14"/>
  <c r="J27" i="14"/>
  <c r="G27" i="14"/>
  <c r="D27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H25" i="14"/>
  <c r="G25" i="14"/>
  <c r="F25" i="14"/>
  <c r="E25" i="14"/>
  <c r="D25" i="14"/>
  <c r="C25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U23" i="14"/>
  <c r="R23" i="14"/>
  <c r="O23" i="14"/>
  <c r="L23" i="14"/>
  <c r="I23" i="14"/>
  <c r="F23" i="14"/>
  <c r="C23" i="14"/>
  <c r="W22" i="14"/>
  <c r="V22" i="14"/>
  <c r="T22" i="14"/>
  <c r="S22" i="14"/>
  <c r="Q22" i="14"/>
  <c r="P22" i="14"/>
  <c r="N22" i="14"/>
  <c r="M22" i="14"/>
  <c r="K22" i="14"/>
  <c r="J22" i="14"/>
  <c r="H22" i="14"/>
  <c r="G22" i="14"/>
  <c r="E22" i="14"/>
  <c r="D22" i="14"/>
  <c r="R21" i="14"/>
  <c r="O21" i="14"/>
  <c r="L21" i="14"/>
  <c r="I21" i="14"/>
  <c r="F21" i="14"/>
  <c r="C21" i="14"/>
  <c r="T20" i="14"/>
  <c r="S20" i="14"/>
  <c r="Q20" i="14"/>
  <c r="P20" i="14"/>
  <c r="N20" i="14"/>
  <c r="M20" i="14"/>
  <c r="K20" i="14"/>
  <c r="J20" i="14"/>
  <c r="H20" i="14"/>
  <c r="G20" i="14"/>
  <c r="E20" i="14"/>
  <c r="D20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D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Z26" i="13" l="1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Y25" i="13"/>
  <c r="V25" i="13"/>
  <c r="S25" i="13"/>
  <c r="P25" i="13"/>
  <c r="M25" i="13"/>
  <c r="J25" i="13"/>
  <c r="G25" i="13"/>
  <c r="D25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D21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Y13" i="13"/>
  <c r="V13" i="13"/>
  <c r="S13" i="13"/>
  <c r="P13" i="13"/>
  <c r="M13" i="13"/>
  <c r="J13" i="13"/>
  <c r="G13" i="13"/>
  <c r="D13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D9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Y27" i="12"/>
  <c r="V27" i="12"/>
  <c r="S27" i="12"/>
  <c r="P27" i="12"/>
  <c r="M27" i="12"/>
  <c r="J27" i="12"/>
  <c r="G27" i="12"/>
  <c r="D27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Y25" i="12"/>
  <c r="V25" i="12"/>
  <c r="S25" i="12"/>
  <c r="P25" i="12"/>
  <c r="M25" i="12"/>
  <c r="J25" i="12"/>
  <c r="G25" i="12"/>
  <c r="D25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L21" i="12"/>
  <c r="I21" i="12"/>
  <c r="F21" i="12"/>
  <c r="C21" i="12"/>
  <c r="N20" i="12"/>
  <c r="M20" i="12"/>
  <c r="K20" i="12"/>
  <c r="J20" i="12"/>
  <c r="H20" i="12"/>
  <c r="G20" i="12"/>
  <c r="E20" i="12"/>
  <c r="D20" i="12"/>
  <c r="R19" i="12"/>
  <c r="O19" i="12"/>
  <c r="L19" i="12"/>
  <c r="I19" i="12"/>
  <c r="F19" i="12"/>
  <c r="C19" i="12"/>
  <c r="T18" i="12"/>
  <c r="S18" i="12"/>
  <c r="Q18" i="12"/>
  <c r="P18" i="12"/>
  <c r="N18" i="12"/>
  <c r="M18" i="12"/>
  <c r="K18" i="12"/>
  <c r="J18" i="12"/>
  <c r="H18" i="12"/>
  <c r="G18" i="12"/>
  <c r="E18" i="12"/>
  <c r="D18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D16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D10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D8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Y27" i="11"/>
  <c r="V27" i="11"/>
  <c r="S27" i="11"/>
  <c r="P27" i="11"/>
  <c r="M27" i="11"/>
  <c r="J27" i="11"/>
  <c r="G27" i="11"/>
  <c r="D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Y25" i="11"/>
  <c r="V25" i="11"/>
  <c r="S25" i="11"/>
  <c r="P25" i="11"/>
  <c r="M25" i="11"/>
  <c r="J25" i="11"/>
  <c r="G25" i="11"/>
  <c r="D25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U21" i="11"/>
  <c r="R21" i="11"/>
  <c r="O21" i="11"/>
  <c r="L21" i="11"/>
  <c r="I21" i="11"/>
  <c r="F21" i="11"/>
  <c r="C21" i="11"/>
  <c r="W20" i="11"/>
  <c r="V20" i="11"/>
  <c r="T20" i="11"/>
  <c r="S20" i="11"/>
  <c r="Q20" i="11"/>
  <c r="P20" i="11"/>
  <c r="N20" i="11"/>
  <c r="M20" i="11"/>
  <c r="K20" i="11"/>
  <c r="J20" i="11"/>
  <c r="H20" i="11"/>
  <c r="G20" i="11"/>
  <c r="E20" i="11"/>
  <c r="D20" i="11"/>
  <c r="X19" i="11"/>
  <c r="U19" i="11"/>
  <c r="R19" i="11"/>
  <c r="O19" i="11"/>
  <c r="L19" i="11"/>
  <c r="I19" i="11"/>
  <c r="F19" i="11"/>
  <c r="C19" i="11"/>
  <c r="Z18" i="11"/>
  <c r="Y18" i="11"/>
  <c r="W18" i="11"/>
  <c r="V18" i="11"/>
  <c r="T18" i="11"/>
  <c r="S18" i="11"/>
  <c r="Q18" i="11"/>
  <c r="P18" i="11"/>
  <c r="N18" i="11"/>
  <c r="M18" i="11"/>
  <c r="K18" i="11"/>
  <c r="J18" i="11"/>
  <c r="H18" i="11"/>
  <c r="G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D16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0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D8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W36" i="10" l="1"/>
  <c r="L38" i="10"/>
  <c r="N37" i="10"/>
  <c r="M37" i="10"/>
  <c r="I38" i="10"/>
  <c r="K37" i="10"/>
  <c r="J37" i="10"/>
  <c r="F38" i="10"/>
  <c r="H37" i="10"/>
  <c r="G37" i="10"/>
  <c r="C38" i="10"/>
  <c r="E37" i="10"/>
  <c r="D37" i="10"/>
  <c r="P17" i="10" l="1"/>
  <c r="X20" i="10" l="1"/>
  <c r="Z19" i="10"/>
  <c r="Y19" i="10"/>
  <c r="U20" i="10"/>
  <c r="W19" i="10"/>
  <c r="V19" i="10"/>
  <c r="R20" i="10"/>
  <c r="T19" i="10"/>
  <c r="S19" i="10"/>
  <c r="O20" i="10"/>
  <c r="Q19" i="10"/>
  <c r="P19" i="10"/>
  <c r="L20" i="10"/>
  <c r="N19" i="10"/>
  <c r="M19" i="10"/>
  <c r="I20" i="10"/>
  <c r="K19" i="10"/>
  <c r="J19" i="10"/>
  <c r="F20" i="10"/>
  <c r="H19" i="10"/>
  <c r="G19" i="10"/>
  <c r="C20" i="10"/>
  <c r="E19" i="10"/>
  <c r="D19" i="10"/>
  <c r="Y36" i="10" l="1"/>
  <c r="Z36" i="10"/>
  <c r="X36" i="10"/>
  <c r="V36" i="10"/>
  <c r="U36" i="10"/>
  <c r="T36" i="10"/>
  <c r="S36" i="10"/>
  <c r="R36" i="10"/>
  <c r="Q36" i="10"/>
  <c r="P36" i="10"/>
  <c r="O36" i="10"/>
  <c r="M36" i="10"/>
  <c r="N36" i="10"/>
  <c r="L36" i="10"/>
  <c r="K36" i="10"/>
  <c r="J36" i="10"/>
  <c r="I36" i="10"/>
  <c r="H36" i="10"/>
  <c r="G36" i="10"/>
  <c r="F36" i="10"/>
  <c r="D36" i="10"/>
  <c r="E36" i="10"/>
  <c r="C36" i="10"/>
  <c r="Z16" i="10" l="1"/>
  <c r="Y17" i="10"/>
  <c r="Y16" i="10"/>
  <c r="X16" i="10"/>
  <c r="W16" i="10"/>
  <c r="V17" i="10"/>
  <c r="V16" i="10"/>
  <c r="U16" i="10"/>
  <c r="T16" i="10"/>
  <c r="S17" i="10"/>
  <c r="S16" i="10"/>
  <c r="R16" i="10"/>
  <c r="Q16" i="10"/>
  <c r="P16" i="10"/>
  <c r="O16" i="10"/>
  <c r="N16" i="10"/>
  <c r="M17" i="10"/>
  <c r="M16" i="10"/>
  <c r="L16" i="10"/>
  <c r="K16" i="10"/>
  <c r="J17" i="10"/>
  <c r="J16" i="10"/>
  <c r="I16" i="10"/>
  <c r="G17" i="10"/>
  <c r="H16" i="10"/>
  <c r="G16" i="10"/>
  <c r="F16" i="10"/>
  <c r="D17" i="10"/>
  <c r="E16" i="10"/>
  <c r="D16" i="10"/>
  <c r="C16" i="10"/>
  <c r="S35" i="10" l="1"/>
  <c r="P35" i="10"/>
  <c r="W30" i="10" l="1"/>
  <c r="V30" i="10"/>
  <c r="U30" i="10"/>
  <c r="D12" i="10" l="1"/>
  <c r="Z32" i="10" l="1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Z9" i="10" l="1"/>
  <c r="Y9" i="10"/>
  <c r="X9" i="10"/>
  <c r="W9" i="10"/>
  <c r="U9" i="10"/>
  <c r="V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D10" i="10"/>
  <c r="E9" i="10"/>
  <c r="D9" i="10"/>
  <c r="C9" i="10"/>
  <c r="G11" i="10" l="1"/>
  <c r="F11" i="10"/>
  <c r="H11" i="10"/>
  <c r="I11" i="10"/>
  <c r="J11" i="10"/>
  <c r="K11" i="10"/>
  <c r="L11" i="10"/>
  <c r="M11" i="10"/>
  <c r="N11" i="10"/>
  <c r="O11" i="10"/>
  <c r="Q11" i="10"/>
  <c r="P11" i="10"/>
  <c r="R11" i="10"/>
  <c r="S11" i="10"/>
  <c r="T11" i="10"/>
  <c r="E11" i="10"/>
  <c r="D11" i="10"/>
  <c r="C11" i="10"/>
  <c r="F30" i="10" l="1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D31" i="10"/>
  <c r="E30" i="10"/>
  <c r="D30" i="10"/>
  <c r="C30" i="10"/>
  <c r="F33" i="10" l="1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E33" i="10"/>
  <c r="D33" i="10"/>
  <c r="C33" i="10"/>
  <c r="Y35" i="10"/>
  <c r="Z34" i="10"/>
  <c r="Y34" i="10"/>
  <c r="X34" i="10"/>
  <c r="W34" i="10"/>
  <c r="V35" i="10"/>
  <c r="V34" i="10"/>
  <c r="U34" i="10"/>
  <c r="T34" i="10"/>
  <c r="S34" i="10"/>
  <c r="R34" i="10"/>
  <c r="Q34" i="10"/>
  <c r="P34" i="10"/>
  <c r="O34" i="10"/>
  <c r="N34" i="10"/>
  <c r="M35" i="10"/>
  <c r="M34" i="10"/>
  <c r="L34" i="10"/>
  <c r="K34" i="10"/>
  <c r="J35" i="10"/>
  <c r="J34" i="10"/>
  <c r="I34" i="10"/>
  <c r="H34" i="10"/>
  <c r="G35" i="10"/>
  <c r="G34" i="10"/>
  <c r="F34" i="10"/>
  <c r="D35" i="10"/>
  <c r="E34" i="10"/>
  <c r="D34" i="10"/>
  <c r="C34" i="10"/>
  <c r="W28" i="10" l="1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D27" i="10"/>
  <c r="E26" i="10"/>
  <c r="D26" i="10"/>
  <c r="C26" i="10"/>
  <c r="Q18" i="10" l="1"/>
  <c r="Z13" i="10" l="1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Z28" i="10" l="1"/>
  <c r="Y28" i="10"/>
  <c r="X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D29" i="10"/>
  <c r="E28" i="10"/>
  <c r="D28" i="10"/>
  <c r="C28" i="10"/>
  <c r="F7" i="10" l="1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D8" i="10"/>
  <c r="E7" i="10"/>
  <c r="D7" i="10"/>
  <c r="C7" i="10"/>
  <c r="Z18" i="10" l="1"/>
  <c r="Y18" i="10"/>
  <c r="X18" i="10"/>
  <c r="W18" i="10"/>
  <c r="V18" i="10"/>
  <c r="U18" i="10"/>
  <c r="T18" i="10"/>
  <c r="S18" i="10"/>
  <c r="R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R14" i="10" l="1"/>
  <c r="Q14" i="10"/>
  <c r="P14" i="10"/>
  <c r="O14" i="10"/>
  <c r="N14" i="10"/>
  <c r="M14" i="10"/>
  <c r="L14" i="10"/>
  <c r="K14" i="10"/>
  <c r="J14" i="10"/>
  <c r="I14" i="10"/>
  <c r="H14" i="10"/>
  <c r="G14" i="10"/>
  <c r="F14" i="10"/>
  <c r="S14" i="10"/>
  <c r="T14" i="10"/>
  <c r="U14" i="10"/>
  <c r="V14" i="10"/>
  <c r="W14" i="10"/>
  <c r="X14" i="10"/>
  <c r="Y14" i="10"/>
  <c r="Z14" i="10"/>
  <c r="E14" i="10"/>
  <c r="D14" i="10"/>
  <c r="C14" i="10"/>
</calcChain>
</file>

<file path=xl/sharedStrings.xml><?xml version="1.0" encoding="utf-8"?>
<sst xmlns="http://schemas.openxmlformats.org/spreadsheetml/2006/main" count="549" uniqueCount="166">
  <si>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</si>
  <si>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</si>
  <si>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</si>
  <si>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</si>
  <si>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</si>
  <si>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</si>
  <si>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</si>
  <si>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</si>
  <si>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</si>
  <si>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</si>
  <si>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4위</t>
    <phoneticPr fontId="2" type="noConversion"/>
  </si>
  <si>
    <t>7위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</si>
  <si>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</si>
  <si>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</si>
  <si>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80m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</si>
  <si>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</si>
  <si>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</si>
  <si>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</si>
  <si>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</si>
  <si>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</si>
  <si>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</si>
  <si>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</si>
  <si>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</si>
  <si>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</si>
  <si>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</si>
  <si>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</si>
  <si>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</si>
  <si>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</si>
  <si>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</si>
  <si>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</si>
  <si>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</si>
  <si>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</si>
  <si>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</si>
  <si>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</si>
  <si>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</si>
  <si>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</si>
  <si>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</si>
  <si>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</si>
  <si>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초등학교부(남자)</t>
    <phoneticPr fontId="2" type="noConversion"/>
  </si>
  <si>
    <t>초등학교부(여자)</t>
    <phoneticPr fontId="2" type="noConversion"/>
  </si>
  <si>
    <t>제47회 추계 전국 중.고등학교육상경기대회 겸 
제6회 추계 전국초등학교육상경기대회</t>
    <phoneticPr fontId="2" type="noConversion"/>
  </si>
  <si>
    <t>(보은  2018년 8월9일 ∼ 8월13일 )</t>
    <phoneticPr fontId="2" type="noConversion"/>
  </si>
  <si>
    <t/>
  </si>
  <si>
    <t>공동5위</t>
    <phoneticPr fontId="2" type="noConversion"/>
  </si>
  <si>
    <t>참고기록</t>
    <phoneticPr fontId="2" type="noConversion"/>
  </si>
  <si>
    <t>참고기록</t>
    <phoneticPr fontId="2" type="noConversion"/>
  </si>
  <si>
    <t>제47회 추계 전국 중.고등학교육상경기대회 겸 
제6회 추계 전국초등학교육상경기대회</t>
    <phoneticPr fontId="2" type="noConversion"/>
  </si>
  <si>
    <t>제47회 추계 전국 중.고등학교육상경기대회 겸 
제6회 추계 전국초등학교육상경기대회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</si>
  <si>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</si>
  <si>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</si>
  <si>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중학교부(남자)</t>
    <phoneticPr fontId="2" type="noConversion"/>
  </si>
  <si>
    <t>(보은  2018년 8월9일 ∼ 8월13일 )</t>
    <phoneticPr fontId="2" type="noConversion"/>
  </si>
  <si>
    <t>(보은  2018년 8월9일 ∼ 8월13일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</si>
  <si>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</si>
  <si>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</si>
  <si>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</si>
  <si>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</si>
  <si>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</si>
  <si>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</si>
  <si>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</si>
  <si>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</si>
  <si>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</si>
  <si>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</si>
  <si>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</si>
  <si>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</si>
  <si>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</si>
  <si>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</si>
  <si>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</si>
  <si>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</si>
  <si>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</si>
  <si>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</si>
  <si>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</si>
  <si>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400m</t>
    <phoneticPr fontId="2" type="noConversion"/>
  </si>
  <si>
    <t>800m</t>
    <phoneticPr fontId="2" type="noConversion"/>
  </si>
  <si>
    <t>800m</t>
    <phoneticPr fontId="2" type="noConversion"/>
  </si>
  <si>
    <t>1500m</t>
    <phoneticPr fontId="2" type="noConversion"/>
  </si>
  <si>
    <t>1500m</t>
    <phoneticPr fontId="2" type="noConversion"/>
  </si>
  <si>
    <t>3000m</t>
    <phoneticPr fontId="2" type="noConversion"/>
  </si>
  <si>
    <t>3000m</t>
    <phoneticPr fontId="2" type="noConversion"/>
  </si>
  <si>
    <t>110mH</t>
    <phoneticPr fontId="2" type="noConversion"/>
  </si>
  <si>
    <t>5000mW</t>
    <phoneticPr fontId="2" type="noConversion"/>
  </si>
  <si>
    <t>4x100mR</t>
    <phoneticPr fontId="2" type="noConversion"/>
  </si>
  <si>
    <t>4x100mR</t>
    <phoneticPr fontId="2" type="noConversion"/>
  </si>
  <si>
    <t>4x400mR</t>
    <phoneticPr fontId="2" type="noConversion"/>
  </si>
  <si>
    <t>4x400mR</t>
    <phoneticPr fontId="2" type="noConversion"/>
  </si>
  <si>
    <t>높이뛰기</t>
    <phoneticPr fontId="2" type="noConversion"/>
  </si>
  <si>
    <t>높이뛰기</t>
    <phoneticPr fontId="2" type="noConversion"/>
  </si>
  <si>
    <t>장대높이뛰기</t>
    <phoneticPr fontId="2" type="noConversion"/>
  </si>
  <si>
    <t>장대높이뛰기</t>
    <phoneticPr fontId="2" type="noConversion"/>
  </si>
  <si>
    <t>멀리뛰기</t>
    <phoneticPr fontId="2" type="noConversion"/>
  </si>
  <si>
    <t>멀리뛰기</t>
    <phoneticPr fontId="2" type="noConversion"/>
  </si>
  <si>
    <t>세단뛰기</t>
    <phoneticPr fontId="2" type="noConversion"/>
  </si>
  <si>
    <t>세단뛰기</t>
    <phoneticPr fontId="2" type="noConversion"/>
  </si>
  <si>
    <t>풍향풍속</t>
    <phoneticPr fontId="2" type="noConversion"/>
  </si>
  <si>
    <t>포환던지기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</si>
  <si>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</si>
  <si>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</si>
  <si>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</si>
  <si>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</si>
  <si>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중학교부(여자)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</si>
  <si>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</si>
  <si>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</si>
  <si>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</si>
  <si>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</si>
  <si>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</si>
  <si>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</si>
  <si>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</si>
  <si>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</si>
  <si>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</si>
  <si>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</si>
  <si>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</si>
  <si>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</si>
  <si>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</si>
  <si>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400m</t>
    <phoneticPr fontId="2" type="noConversion"/>
  </si>
  <si>
    <t>1500m</t>
    <phoneticPr fontId="2" type="noConversion"/>
  </si>
  <si>
    <t>100mH</t>
    <phoneticPr fontId="2" type="noConversion"/>
  </si>
  <si>
    <t>참고기록</t>
    <phoneticPr fontId="2" type="noConversion"/>
  </si>
  <si>
    <t>5000mW</t>
    <phoneticPr fontId="2" type="noConversion"/>
  </si>
  <si>
    <t>높이뛰기</t>
    <phoneticPr fontId="2" type="noConversion"/>
  </si>
  <si>
    <t>-</t>
    <phoneticPr fontId="2" type="noConversion"/>
  </si>
  <si>
    <t>풍향풍속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</si>
  <si>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</si>
  <si>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남중 1학년부</t>
    <phoneticPr fontId="2" type="noConversion"/>
  </si>
  <si>
    <t>여중 1학년부</t>
    <phoneticPr fontId="2" type="noConversion"/>
  </si>
  <si>
    <t>400m</t>
    <phoneticPr fontId="2" type="noConversion"/>
  </si>
  <si>
    <t>고등학교부(남자)</t>
    <phoneticPr fontId="2" type="noConversion"/>
  </si>
  <si>
    <t>풍향풍속</t>
    <phoneticPr fontId="2" type="noConversion"/>
  </si>
  <si>
    <t>200m</t>
    <phoneticPr fontId="2" type="noConversion"/>
  </si>
  <si>
    <t>풍향풍속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</si>
  <si>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</si>
  <si>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</si>
  <si>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</si>
  <si>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</si>
  <si>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</si>
  <si>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</si>
  <si>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</si>
  <si>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</si>
  <si>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10KmW</t>
    <phoneticPr fontId="2" type="noConversion"/>
  </si>
  <si>
    <t>4x100mR</t>
    <phoneticPr fontId="2" type="noConversion"/>
  </si>
  <si>
    <t>4x400mR</t>
    <phoneticPr fontId="2" type="noConversion"/>
  </si>
  <si>
    <t>장대높이뛰기</t>
    <phoneticPr fontId="2" type="noConversion"/>
  </si>
  <si>
    <t>풍향풍속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</si>
  <si>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</si>
  <si>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</si>
  <si>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</si>
  <si>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</si>
  <si>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</si>
  <si>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</si>
  <si>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고등학교부(여자)</t>
    <phoneticPr fontId="2" type="noConversion"/>
  </si>
  <si>
    <t>공동4위</t>
    <phoneticPr fontId="2" type="noConversion"/>
  </si>
  <si>
    <t>1500m</t>
    <phoneticPr fontId="2" type="noConversion"/>
  </si>
  <si>
    <t>400mH</t>
    <phoneticPr fontId="2" type="noConversion"/>
  </si>
  <si>
    <t>3000mSC</t>
    <phoneticPr fontId="2" type="noConversion"/>
  </si>
  <si>
    <t>10KmW</t>
    <phoneticPr fontId="2" type="noConversion"/>
  </si>
  <si>
    <t>공동2위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</si>
  <si>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</si>
  <si>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</si>
  <si>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</si>
  <si>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7종경기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</si>
  <si>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</si>
  <si>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남고 1학년부</t>
    <phoneticPr fontId="2" type="noConversion"/>
  </si>
  <si>
    <t>5000m</t>
    <phoneticPr fontId="2" type="noConversion"/>
  </si>
  <si>
    <t>-</t>
    <phoneticPr fontId="2" type="noConversion"/>
  </si>
  <si>
    <t>창던지기</t>
    <phoneticPr fontId="2" type="noConversion"/>
  </si>
  <si>
    <t>여고 1학년부</t>
    <phoneticPr fontId="2" type="noConversion"/>
  </si>
  <si>
    <t>100mH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</si>
</sst>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₩&quot;* #,##0_-;\-&quot;₩&quot;* #,##0_-;_-&quot;₩&quot;* &quot;-&quot;_-;_-@_-"/>
    <numFmt numFmtId="176" formatCode="0_);\(0\)"/>
    <numFmt numFmtId="177" formatCode="mm:ss.00"/>
    <numFmt numFmtId="178" formatCode="0.0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10"/>
      <name val="돋움"/>
      <family val="3"/>
      <charset val="129"/>
    </font>
    <font>
      <sz val="7.5"/>
      <name val="휴먼각진옛체"/>
      <family val="1"/>
      <charset val="129"/>
    </font>
    <font>
      <b/>
      <sz val="11"/>
      <color rgb="FFFA7D00"/>
      <name val="맑은 고딕"/>
      <family val="2"/>
      <charset val="129"/>
      <scheme val="minor"/>
    </font>
    <font>
      <sz val="6"/>
      <name val="가는으뜸체"/>
      <family val="1"/>
      <charset val="129"/>
    </font>
    <font>
      <b/>
      <sz val="7"/>
      <name val="HY견고딕"/>
      <family val="1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71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quotePrefix="1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4" fillId="0" borderId="19" xfId="0" applyFont="1" applyBorder="1" applyAlignment="1">
      <alignment vertical="center"/>
    </xf>
    <xf numFmtId="176" fontId="3" fillId="0" borderId="18" xfId="0" applyNumberFormat="1" applyFont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0" xfId="0" quotePrefix="1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19" xfId="0" quotePrefix="1" applyNumberFormat="1" applyFont="1" applyBorder="1" applyAlignment="1" applyProtection="1">
      <alignment horizontal="left" vertical="center" shrinkToFit="1"/>
    </xf>
    <xf numFmtId="0" fontId="3" fillId="0" borderId="20" xfId="0" applyNumberFormat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0" xfId="0" quotePrefix="1" applyFont="1"/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11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33" xfId="0" applyNumberFormat="1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3" fillId="0" borderId="35" xfId="0" applyNumberFormat="1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 shrinkToFit="1"/>
    </xf>
    <xf numFmtId="0" fontId="3" fillId="0" borderId="33" xfId="0" quotePrefix="1" applyNumberFormat="1" applyFont="1" applyFill="1" applyBorder="1" applyAlignment="1" applyProtection="1">
      <alignment horizontal="left" vertical="center" shrinkToFit="1"/>
    </xf>
    <xf numFmtId="0" fontId="3" fillId="0" borderId="23" xfId="0" applyNumberFormat="1" applyFont="1" applyFill="1" applyBorder="1" applyAlignment="1" applyProtection="1">
      <alignment horizontal="left" vertical="center" shrinkToFit="1"/>
    </xf>
    <xf numFmtId="2" fontId="3" fillId="0" borderId="23" xfId="0" applyNumberFormat="1" applyFont="1" applyFill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0" fontId="3" fillId="0" borderId="37" xfId="0" applyFont="1" applyFill="1" applyBorder="1" applyAlignment="1" applyProtection="1">
      <alignment horizontal="left" vertical="center" shrinkToFit="1"/>
    </xf>
    <xf numFmtId="0" fontId="3" fillId="0" borderId="38" xfId="0" applyFont="1" applyFill="1" applyBorder="1" applyAlignment="1" applyProtection="1">
      <alignment horizontal="left" vertical="center" shrinkToFit="1"/>
    </xf>
    <xf numFmtId="0" fontId="3" fillId="0" borderId="38" xfId="0" applyNumberFormat="1" applyFont="1" applyFill="1" applyBorder="1" applyAlignment="1" applyProtection="1">
      <alignment horizontal="left" vertical="center" shrinkToFit="1"/>
    </xf>
    <xf numFmtId="0" fontId="3" fillId="0" borderId="39" xfId="0" applyNumberFormat="1" applyFont="1" applyFill="1" applyBorder="1" applyAlignment="1" applyProtection="1">
      <alignment horizontal="left" vertical="center" shrinkToFit="1"/>
    </xf>
    <xf numFmtId="176" fontId="3" fillId="0" borderId="16" xfId="0" applyNumberFormat="1" applyFont="1" applyBorder="1" applyAlignment="1" applyProtection="1">
      <alignment horizontal="left" vertical="center" shrinkToFit="1"/>
    </xf>
    <xf numFmtId="176" fontId="3" fillId="0" borderId="19" xfId="0" applyNumberFormat="1" applyFont="1" applyBorder="1" applyAlignment="1" applyProtection="1">
      <alignment horizontal="left" vertical="center" shrinkToFit="1"/>
    </xf>
    <xf numFmtId="176" fontId="3" fillId="0" borderId="20" xfId="0" applyNumberFormat="1" applyFont="1" applyBorder="1" applyAlignment="1" applyProtection="1">
      <alignment horizontal="left" vertical="center" shrinkToFit="1"/>
    </xf>
    <xf numFmtId="2" fontId="3" fillId="0" borderId="14" xfId="0" applyNumberFormat="1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19" xfId="0" quotePrefix="1" applyFont="1" applyFill="1" applyBorder="1" applyAlignment="1" applyProtection="1">
      <alignment horizontal="left" vertical="center" shrinkToFit="1"/>
    </xf>
    <xf numFmtId="0" fontId="3" fillId="0" borderId="20" xfId="0" applyFont="1" applyFill="1" applyBorder="1" applyAlignment="1" applyProtection="1">
      <alignment horizontal="left" vertical="center" shrinkToFit="1"/>
    </xf>
    <xf numFmtId="0" fontId="13" fillId="0" borderId="20" xfId="0" applyFont="1" applyFill="1" applyBorder="1" applyAlignment="1" applyProtection="1">
      <alignment horizontal="left" vertical="center" shrinkToFit="1"/>
    </xf>
    <xf numFmtId="2" fontId="3" fillId="0" borderId="33" xfId="0" applyNumberFormat="1" applyFont="1" applyFill="1" applyBorder="1" applyAlignment="1" applyProtection="1">
      <alignment horizontal="left" vertical="center" shrinkToFit="1"/>
    </xf>
    <xf numFmtId="0" fontId="3" fillId="0" borderId="16" xfId="0" quotePrefix="1" applyFont="1" applyBorder="1" applyAlignment="1" applyProtection="1">
      <alignment horizontal="left" vertical="center" shrinkToFit="1"/>
    </xf>
    <xf numFmtId="0" fontId="14" fillId="0" borderId="16" xfId="0" applyFont="1" applyBorder="1" applyAlignment="1" applyProtection="1">
      <alignment horizontal="left" vertical="center" shrinkToFit="1"/>
    </xf>
    <xf numFmtId="47" fontId="3" fillId="0" borderId="33" xfId="0" applyNumberFormat="1" applyFont="1" applyFill="1" applyBorder="1" applyAlignment="1" applyProtection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3" fillId="0" borderId="37" xfId="0" applyFont="1" applyBorder="1" applyAlignment="1" applyProtection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Fill="1" applyBorder="1" applyAlignment="1" applyProtection="1">
      <alignment horizontal="left" vertical="center" shrinkToFit="1"/>
    </xf>
    <xf numFmtId="0" fontId="3" fillId="0" borderId="32" xfId="0" quotePrefix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33" xfId="0" quotePrefix="1" applyFont="1" applyFill="1" applyBorder="1" applyAlignment="1" applyProtection="1">
      <alignment horizontal="left" vertical="center" shrinkToFit="1"/>
    </xf>
    <xf numFmtId="0" fontId="13" fillId="0" borderId="20" xfId="0" applyFont="1" applyFill="1" applyBorder="1" applyAlignment="1" applyProtection="1">
      <alignment horizontal="center" vertical="center" shrinkToFit="1"/>
    </xf>
    <xf numFmtId="42" fontId="3" fillId="0" borderId="18" xfId="2" applyFont="1" applyFill="1" applyBorder="1" applyAlignment="1" applyProtection="1">
      <alignment horizontal="left" vertical="center" shrinkToFit="1"/>
    </xf>
    <xf numFmtId="0" fontId="3" fillId="0" borderId="16" xfId="2" applyNumberFormat="1" applyFont="1" applyFill="1" applyBorder="1" applyAlignment="1" applyProtection="1">
      <alignment horizontal="left" vertical="center" shrinkToFit="1"/>
    </xf>
    <xf numFmtId="0" fontId="3" fillId="0" borderId="20" xfId="0" quotePrefix="1" applyFont="1" applyFill="1" applyBorder="1" applyAlignment="1" applyProtection="1">
      <alignment horizontal="left" vertical="center" shrinkToFit="1"/>
    </xf>
    <xf numFmtId="2" fontId="3" fillId="0" borderId="33" xfId="0" applyNumberFormat="1" applyFont="1" applyBorder="1" applyAlignment="1" applyProtection="1">
      <alignment horizontal="left" vertical="center" shrinkToFit="1"/>
    </xf>
    <xf numFmtId="0" fontId="15" fillId="0" borderId="19" xfId="0" applyFont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0" xfId="1" quotePrefix="1" applyFont="1" applyBorder="1" applyAlignment="1">
      <alignment horizontal="left" vertical="center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0" fillId="0" borderId="17" xfId="0" applyBorder="1" applyAlignment="1">
      <alignment horizontal="left" shrinkToFit="1"/>
    </xf>
    <xf numFmtId="0" fontId="3" fillId="0" borderId="33" xfId="0" quotePrefix="1" applyFont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3" fillId="0" borderId="33" xfId="0" applyNumberFormat="1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0" fillId="0" borderId="24" xfId="0" applyBorder="1" applyAlignment="1">
      <alignment horizontal="center" vertical="top" shrinkToFit="1"/>
    </xf>
    <xf numFmtId="0" fontId="3" fillId="0" borderId="19" xfId="0" quotePrefix="1" applyNumberFormat="1" applyFont="1" applyFill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177" fontId="3" fillId="0" borderId="33" xfId="0" applyNumberFormat="1" applyFont="1" applyBorder="1" applyAlignment="1" applyProtection="1">
      <alignment horizontal="left" vertical="center" shrinkToFit="1"/>
    </xf>
    <xf numFmtId="0" fontId="0" fillId="0" borderId="2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178" fontId="3" fillId="0" borderId="19" xfId="0" quotePrefix="1" applyNumberFormat="1" applyFont="1" applyFill="1" applyBorder="1" applyAlignment="1" applyProtection="1">
      <alignment horizontal="left" vertical="center" shrinkToFit="1"/>
    </xf>
    <xf numFmtId="0" fontId="15" fillId="0" borderId="0" xfId="0" applyFont="1" applyAlignment="1">
      <alignment horizontal="left" shrinkToFit="1"/>
    </xf>
    <xf numFmtId="178" fontId="3" fillId="0" borderId="16" xfId="0" quotePrefix="1" applyNumberFormat="1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6" xfId="0" applyNumberFormat="1" applyFont="1" applyBorder="1" applyAlignment="1" applyProtection="1">
      <alignment horizontal="left" vertic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34" xfId="0" quotePrefix="1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48" xfId="0" applyNumberFormat="1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34" xfId="0" quotePrefix="1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2" fontId="3" fillId="0" borderId="48" xfId="0" applyNumberFormat="1" applyFont="1" applyBorder="1" applyAlignment="1" applyProtection="1">
      <alignment horizontal="left" vertical="center" shrinkToFit="1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6" Type="http://schemas.openxmlformats.org/officeDocument/2006/relationships/externalLink" Target="externalLinks/externalLink69.xml"/><Relationship Id="rId84" Type="http://schemas.openxmlformats.org/officeDocument/2006/relationships/externalLink" Target="externalLinks/externalLink77.xml"/><Relationship Id="rId89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calcChain" Target="calcChain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15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3000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11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1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5000mW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4x1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4x400m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45224;&#51473;/&#45224;&#51473;&#54596;&#4630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1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2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4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8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15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30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2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100mH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5000mW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4x100m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4x400m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&#50668;&#51473;/&#50668;&#51473;&#54596;&#4630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45224;&#51473;1&#54617;&#45380;1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45224;&#51473;1&#54617;&#45380;4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45224;&#51473;1&#54617;&#45380;150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45224;&#51473;1&#54617;&#45380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50668;&#51473;1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50668;&#51473;1&#54617;&#45380;4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50668;&#51473;1&#54617;&#45380;15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5/1&#54617;&#45380;&#48512;/&#50668;&#51473;1&#54617;&#45380;&#54596;&#4630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2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8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5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50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10m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&#54596;&#4630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3000mS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0kmW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x100mR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x4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&#54596;&#4630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2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8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45224;&#52488;/&#45224;&#52488;4x100mR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5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H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3000mSC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kmW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100mR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400mR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45224;&#44256;1&#54617;&#45380;1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8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45224;&#44256;1&#54617;&#45380;4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45224;&#44256;1&#54617;&#45380;8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45224;&#44256;1&#54617;&#45380;50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45224;&#44256;1&#54617;&#45380;&#54596;&#46300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1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4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8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50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100mH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1&#54617;&#45380;&#48512;/&#50668;&#44256;1&#54617;&#45380;&#54596;&#463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100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p_pc/AppData/Local/Microsoft/Windows/Temporary%20Internet%20Files/Content.IE5/2XX345LI/&#50668;&#52488;/&#50668;&#52488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1.3</v>
          </cell>
        </row>
        <row r="11">
          <cell r="C11" t="str">
            <v>최명진</v>
          </cell>
          <cell r="E11" t="str">
            <v>전북이리초</v>
          </cell>
          <cell r="F11" t="str">
            <v>10.43CR</v>
          </cell>
        </row>
        <row r="12">
          <cell r="C12" t="str">
            <v>김도환</v>
          </cell>
          <cell r="E12" t="str">
            <v>경기서룡초</v>
          </cell>
          <cell r="F12">
            <v>11.23</v>
          </cell>
        </row>
        <row r="13">
          <cell r="C13" t="str">
            <v>진기원</v>
          </cell>
          <cell r="E13" t="str">
            <v>천상초</v>
          </cell>
          <cell r="F13">
            <v>11.43</v>
          </cell>
        </row>
        <row r="14">
          <cell r="C14" t="str">
            <v>이승준</v>
          </cell>
          <cell r="E14" t="str">
            <v>경기서면초</v>
          </cell>
          <cell r="F14">
            <v>11.69</v>
          </cell>
        </row>
        <row r="15">
          <cell r="C15" t="str">
            <v>김권율</v>
          </cell>
          <cell r="E15" t="str">
            <v>경기산남초</v>
          </cell>
          <cell r="F15">
            <v>11.92</v>
          </cell>
        </row>
        <row r="16">
          <cell r="C16" t="str">
            <v>김동현</v>
          </cell>
          <cell r="E16" t="str">
            <v>임고초</v>
          </cell>
          <cell r="F16" t="str">
            <v>12.10</v>
          </cell>
        </row>
        <row r="17">
          <cell r="C17" t="str">
            <v>문준호</v>
          </cell>
          <cell r="E17" t="str">
            <v>영광초</v>
          </cell>
          <cell r="F17">
            <v>12.26</v>
          </cell>
        </row>
        <row r="18">
          <cell r="C18" t="str">
            <v>한무휼</v>
          </cell>
          <cell r="E18" t="str">
            <v>경기성남장안초</v>
          </cell>
          <cell r="F18" t="str">
            <v>12.40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심정순</v>
          </cell>
          <cell r="E11" t="str">
            <v>포은초</v>
          </cell>
          <cell r="F11" t="str">
            <v>2:23.84CR</v>
          </cell>
        </row>
        <row r="12">
          <cell r="C12" t="str">
            <v>이서현</v>
          </cell>
          <cell r="E12" t="str">
            <v>충남홍남초</v>
          </cell>
          <cell r="F12" t="str">
            <v>2:28.19</v>
          </cell>
        </row>
        <row r="13">
          <cell r="C13" t="str">
            <v>박다혜</v>
          </cell>
          <cell r="E13" t="str">
            <v>충북영동초</v>
          </cell>
          <cell r="F13" t="str">
            <v>2:35.83</v>
          </cell>
        </row>
        <row r="14">
          <cell r="C14" t="str">
            <v>하나름</v>
          </cell>
          <cell r="E14" t="str">
            <v>포은초</v>
          </cell>
          <cell r="F14" t="str">
            <v>2:37.92</v>
          </cell>
        </row>
        <row r="15">
          <cell r="C15" t="str">
            <v>김다은</v>
          </cell>
          <cell r="E15" t="str">
            <v>영광초</v>
          </cell>
          <cell r="F15" t="str">
            <v>2:40.27</v>
          </cell>
        </row>
        <row r="16">
          <cell r="C16" t="str">
            <v>김은선</v>
          </cell>
          <cell r="E16" t="str">
            <v>청통초</v>
          </cell>
          <cell r="F16" t="str">
            <v>2:44.08</v>
          </cell>
        </row>
        <row r="17">
          <cell r="C17" t="str">
            <v>박지빈</v>
          </cell>
          <cell r="E17" t="str">
            <v>경기서면초</v>
          </cell>
          <cell r="F17" t="str">
            <v>2:45.76</v>
          </cell>
        </row>
        <row r="18">
          <cell r="C18" t="str">
            <v>장난희</v>
          </cell>
          <cell r="E18" t="str">
            <v>세종조치원대동초</v>
          </cell>
          <cell r="F18" t="str">
            <v>2:56.57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유민주</v>
          </cell>
          <cell r="E11" t="str">
            <v>전북고창초</v>
          </cell>
          <cell r="F11" t="str">
            <v>1.45</v>
          </cell>
        </row>
        <row r="12">
          <cell r="C12" t="str">
            <v>김예진</v>
          </cell>
          <cell r="E12" t="str">
            <v>경기광명초</v>
          </cell>
          <cell r="F12" t="str">
            <v>1.45</v>
          </cell>
        </row>
        <row r="13">
          <cell r="C13" t="str">
            <v>박서현</v>
          </cell>
          <cell r="E13" t="str">
            <v>전남목포서부초</v>
          </cell>
          <cell r="F13" t="str">
            <v>1.40</v>
          </cell>
        </row>
        <row r="14">
          <cell r="C14" t="str">
            <v>이다예</v>
          </cell>
          <cell r="E14" t="str">
            <v>인제남초</v>
          </cell>
          <cell r="F14" t="str">
            <v>1.40</v>
          </cell>
        </row>
        <row r="15">
          <cell r="C15" t="str">
            <v>이효린</v>
          </cell>
          <cell r="E15" t="str">
            <v>경기현산초</v>
          </cell>
          <cell r="F15" t="str">
            <v>1.35</v>
          </cell>
        </row>
        <row r="16">
          <cell r="C16" t="str">
            <v>윤세라</v>
          </cell>
          <cell r="E16" t="str">
            <v>홍성초</v>
          </cell>
          <cell r="F16" t="str">
            <v>1.25</v>
          </cell>
        </row>
        <row r="17">
          <cell r="C17" t="str">
            <v>한민서</v>
          </cell>
          <cell r="E17" t="str">
            <v>전남목포서부초</v>
          </cell>
          <cell r="F17" t="str">
            <v>1.25</v>
          </cell>
        </row>
        <row r="18">
          <cell r="C18" t="str">
            <v>홍서희</v>
          </cell>
          <cell r="E18" t="str">
            <v>대전동산초</v>
          </cell>
          <cell r="F18" t="str">
            <v>1.25</v>
          </cell>
        </row>
      </sheetData>
      <sheetData sheetId="1">
        <row r="11">
          <cell r="C11" t="str">
            <v>박서현</v>
          </cell>
          <cell r="E11" t="str">
            <v>전남목포서부초</v>
          </cell>
          <cell r="F11">
            <v>4.43</v>
          </cell>
          <cell r="G11" t="str">
            <v>0.7</v>
          </cell>
        </row>
        <row r="12">
          <cell r="C12" t="str">
            <v>송세인</v>
          </cell>
          <cell r="E12" t="str">
            <v>전북이리팔봉초</v>
          </cell>
          <cell r="F12" t="str">
            <v>4.40</v>
          </cell>
          <cell r="G12" t="str">
            <v>-0.4</v>
          </cell>
        </row>
        <row r="13">
          <cell r="C13" t="str">
            <v>안나겸</v>
          </cell>
          <cell r="E13" t="str">
            <v>포항원동초</v>
          </cell>
          <cell r="F13">
            <v>4.38</v>
          </cell>
          <cell r="G13" t="str">
            <v>0.2</v>
          </cell>
        </row>
        <row r="14">
          <cell r="C14" t="str">
            <v>김민선</v>
          </cell>
          <cell r="E14" t="str">
            <v>전남벌교초</v>
          </cell>
          <cell r="F14" t="str">
            <v>4.20</v>
          </cell>
          <cell r="G14" t="str">
            <v>-1.1</v>
          </cell>
        </row>
        <row r="15">
          <cell r="C15" t="str">
            <v>강서영</v>
          </cell>
          <cell r="E15" t="str">
            <v>전주양지초</v>
          </cell>
          <cell r="F15">
            <v>4.1399999999999997</v>
          </cell>
          <cell r="G15" t="str">
            <v>-0.3</v>
          </cell>
        </row>
        <row r="16">
          <cell r="C16" t="str">
            <v>김안나</v>
          </cell>
          <cell r="E16" t="str">
            <v>경기천일초</v>
          </cell>
          <cell r="F16">
            <v>4.12</v>
          </cell>
          <cell r="G16" t="str">
            <v>0.4</v>
          </cell>
        </row>
        <row r="17">
          <cell r="C17" t="str">
            <v>김승아</v>
          </cell>
          <cell r="E17" t="str">
            <v>일곡초</v>
          </cell>
          <cell r="F17">
            <v>3.94</v>
          </cell>
          <cell r="G17" t="str">
            <v>0.1</v>
          </cell>
        </row>
        <row r="18">
          <cell r="C18" t="str">
            <v>이지혜</v>
          </cell>
          <cell r="E18" t="str">
            <v>인천동춘초</v>
          </cell>
          <cell r="F18">
            <v>3.93</v>
          </cell>
          <cell r="G18" t="str">
            <v>-0.1</v>
          </cell>
        </row>
      </sheetData>
      <sheetData sheetId="2">
        <row r="11">
          <cell r="C11" t="str">
            <v>김민서</v>
          </cell>
          <cell r="E11" t="str">
            <v>경기내혜홀초</v>
          </cell>
          <cell r="F11" t="str">
            <v>10.79</v>
          </cell>
        </row>
        <row r="12">
          <cell r="C12" t="str">
            <v>양채민</v>
          </cell>
          <cell r="E12" t="str">
            <v>전북전주덕진초</v>
          </cell>
          <cell r="F12" t="str">
            <v>8.82</v>
          </cell>
        </row>
        <row r="13">
          <cell r="C13" t="str">
            <v>장세현</v>
          </cell>
          <cell r="E13" t="str">
            <v>전북이리팔봉초</v>
          </cell>
          <cell r="F13" t="str">
            <v>8.77</v>
          </cell>
        </row>
        <row r="14">
          <cell r="C14" t="str">
            <v>정하은</v>
          </cell>
          <cell r="E14" t="str">
            <v>항도초</v>
          </cell>
          <cell r="F14" t="str">
            <v>8.35</v>
          </cell>
        </row>
        <row r="15">
          <cell r="C15" t="str">
            <v>김해미</v>
          </cell>
          <cell r="E15" t="str">
            <v>포은초</v>
          </cell>
          <cell r="F15" t="str">
            <v>8.33</v>
          </cell>
        </row>
        <row r="16">
          <cell r="C16" t="str">
            <v>김민지</v>
          </cell>
          <cell r="E16" t="str">
            <v>전북이리팔봉초</v>
          </cell>
          <cell r="F16" t="str">
            <v>7.84</v>
          </cell>
        </row>
        <row r="17">
          <cell r="C17" t="str">
            <v>이아진</v>
          </cell>
          <cell r="E17" t="str">
            <v>전주양지초</v>
          </cell>
          <cell r="F17" t="str">
            <v>7.28</v>
          </cell>
        </row>
        <row r="18">
          <cell r="C18" t="str">
            <v>변지선</v>
          </cell>
          <cell r="E18" t="str">
            <v>경기용인성산초</v>
          </cell>
          <cell r="F18" t="str">
            <v>6.61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 xml:space="preserve">신미진 이희수 김보미 정유진 </v>
          </cell>
          <cell r="E11" t="str">
            <v>경기서룡초</v>
          </cell>
          <cell r="F11" t="str">
            <v>56.29</v>
          </cell>
        </row>
        <row r="12">
          <cell r="C12" t="str">
            <v>이규리 강수아 한지민 김승아</v>
          </cell>
          <cell r="E12" t="str">
            <v>일곡초</v>
          </cell>
          <cell r="F12" t="str">
            <v>59.47</v>
          </cell>
        </row>
        <row r="13">
          <cell r="C13" t="str">
            <v>진정은 손현지 김가현 정운비</v>
          </cell>
          <cell r="E13" t="str">
            <v>경기군포양정초</v>
          </cell>
          <cell r="F13" t="str">
            <v>59.89</v>
          </cell>
        </row>
        <row r="14">
          <cell r="C14" t="str">
            <v>한민서 안지민 정수영 박서현</v>
          </cell>
          <cell r="E14" t="str">
            <v>전남목포서부초</v>
          </cell>
          <cell r="F14" t="str">
            <v>59.92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>
            <v>0.6</v>
          </cell>
        </row>
        <row r="11">
          <cell r="C11" t="str">
            <v>손지원</v>
          </cell>
          <cell r="E11" t="str">
            <v>경기능곡중</v>
          </cell>
          <cell r="F11">
            <v>11.02</v>
          </cell>
        </row>
        <row r="12">
          <cell r="C12" t="str">
            <v>서민준</v>
          </cell>
          <cell r="E12" t="str">
            <v>울산스포츠과학중</v>
          </cell>
          <cell r="F12">
            <v>11.03</v>
          </cell>
        </row>
        <row r="13">
          <cell r="C13" t="str">
            <v>송동익</v>
          </cell>
          <cell r="E13" t="str">
            <v>울산스포츠과학중</v>
          </cell>
          <cell r="F13">
            <v>11.11</v>
          </cell>
        </row>
        <row r="14">
          <cell r="C14" t="str">
            <v>조휘인</v>
          </cell>
          <cell r="E14" t="str">
            <v>경기덕계중</v>
          </cell>
          <cell r="F14">
            <v>11.25</v>
          </cell>
        </row>
        <row r="15">
          <cell r="C15" t="str">
            <v>문해진</v>
          </cell>
          <cell r="E15" t="str">
            <v>전북체육중</v>
          </cell>
          <cell r="F15">
            <v>11.37</v>
          </cell>
        </row>
        <row r="16">
          <cell r="C16" t="str">
            <v>이승범</v>
          </cell>
          <cell r="E16" t="str">
            <v>경기신한중</v>
          </cell>
          <cell r="F16">
            <v>11.42</v>
          </cell>
        </row>
        <row r="17">
          <cell r="C17" t="str">
            <v>이동인</v>
          </cell>
          <cell r="E17" t="str">
            <v>경기금파중</v>
          </cell>
          <cell r="F17">
            <v>11.47</v>
          </cell>
        </row>
        <row r="18">
          <cell r="C18" t="str">
            <v>허재준</v>
          </cell>
          <cell r="E18" t="str">
            <v>거창대성중</v>
          </cell>
          <cell r="F18">
            <v>11.53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0.7</v>
          </cell>
        </row>
        <row r="11">
          <cell r="C11" t="str">
            <v>손지원</v>
          </cell>
          <cell r="E11" t="str">
            <v>경기능곡중</v>
          </cell>
          <cell r="F11" t="str">
            <v>22.69</v>
          </cell>
        </row>
        <row r="12">
          <cell r="C12" t="str">
            <v>유형욱</v>
          </cell>
          <cell r="E12" t="str">
            <v>경기문산중</v>
          </cell>
          <cell r="F12" t="str">
            <v>22.82</v>
          </cell>
        </row>
        <row r="13">
          <cell r="C13" t="str">
            <v>이승범</v>
          </cell>
          <cell r="E13" t="str">
            <v>경기신한중</v>
          </cell>
          <cell r="F13" t="str">
            <v>22.85</v>
          </cell>
        </row>
        <row r="14">
          <cell r="C14" t="str">
            <v>이재혁</v>
          </cell>
          <cell r="E14" t="str">
            <v>계룡중</v>
          </cell>
          <cell r="F14" t="str">
            <v>23.31</v>
          </cell>
        </row>
        <row r="15">
          <cell r="C15" t="str">
            <v>신현서</v>
          </cell>
          <cell r="E15" t="str">
            <v>경기체육중</v>
          </cell>
          <cell r="F15" t="str">
            <v>23.45</v>
          </cell>
        </row>
        <row r="16">
          <cell r="C16" t="str">
            <v>이동인</v>
          </cell>
          <cell r="E16" t="str">
            <v>경기금파중</v>
          </cell>
          <cell r="F16" t="str">
            <v>23.54</v>
          </cell>
        </row>
        <row r="17">
          <cell r="C17" t="str">
            <v>김지윤</v>
          </cell>
          <cell r="E17" t="str">
            <v>영림중</v>
          </cell>
          <cell r="F17" t="str">
            <v>23.64</v>
          </cell>
        </row>
        <row r="18">
          <cell r="C18" t="str">
            <v>박선규</v>
          </cell>
          <cell r="E18" t="str">
            <v>광주체육중</v>
          </cell>
          <cell r="F18" t="str">
            <v>23.64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김승호</v>
          </cell>
          <cell r="E11" t="str">
            <v>대전체육중</v>
          </cell>
          <cell r="F11" t="str">
            <v>51.28</v>
          </cell>
        </row>
        <row r="12">
          <cell r="C12" t="str">
            <v>임동하</v>
          </cell>
          <cell r="E12" t="str">
            <v>녹천중</v>
          </cell>
          <cell r="F12" t="str">
            <v>52.74</v>
          </cell>
        </row>
        <row r="13">
          <cell r="C13" t="str">
            <v>김태형</v>
          </cell>
          <cell r="E13" t="str">
            <v>대덕중</v>
          </cell>
          <cell r="F13" t="str">
            <v>52.90</v>
          </cell>
        </row>
        <row r="14">
          <cell r="C14" t="str">
            <v>유준수</v>
          </cell>
          <cell r="E14" t="str">
            <v>경기백현중</v>
          </cell>
          <cell r="F14" t="str">
            <v>53.58</v>
          </cell>
        </row>
        <row r="15">
          <cell r="C15" t="str">
            <v>길규민</v>
          </cell>
          <cell r="E15" t="str">
            <v>경기대경중</v>
          </cell>
          <cell r="F15" t="str">
            <v>54.12</v>
          </cell>
        </row>
        <row r="16">
          <cell r="C16" t="str">
            <v>박준영</v>
          </cell>
          <cell r="E16" t="str">
            <v>부산체육중</v>
          </cell>
          <cell r="F16" t="str">
            <v>54.33</v>
          </cell>
        </row>
        <row r="17">
          <cell r="C17" t="str">
            <v>이석원</v>
          </cell>
          <cell r="E17" t="str">
            <v>행당중</v>
          </cell>
          <cell r="F17" t="str">
            <v>54.68</v>
          </cell>
        </row>
        <row r="18">
          <cell r="C18" t="str">
            <v>서인덕</v>
          </cell>
          <cell r="E18" t="str">
            <v>동명중</v>
          </cell>
          <cell r="F18" t="str">
            <v>58.30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정태준</v>
          </cell>
          <cell r="E11" t="str">
            <v>울산중</v>
          </cell>
          <cell r="F11" t="str">
            <v>1:56.42CR</v>
          </cell>
        </row>
        <row r="12">
          <cell r="C12" t="str">
            <v>윤시우</v>
          </cell>
          <cell r="E12" t="str">
            <v>이리동중</v>
          </cell>
          <cell r="F12" t="str">
            <v>2:06.09</v>
          </cell>
        </row>
        <row r="13">
          <cell r="C13" t="str">
            <v>조휘인</v>
          </cell>
          <cell r="E13" t="str">
            <v>경기덕계중</v>
          </cell>
          <cell r="F13" t="str">
            <v>2:06.19</v>
          </cell>
        </row>
        <row r="14">
          <cell r="C14" t="str">
            <v>안희성</v>
          </cell>
          <cell r="E14" t="str">
            <v>경기금파중</v>
          </cell>
          <cell r="F14" t="str">
            <v>2:06.74</v>
          </cell>
        </row>
        <row r="15">
          <cell r="C15" t="str">
            <v>조현욱</v>
          </cell>
          <cell r="E15" t="str">
            <v>배문중</v>
          </cell>
          <cell r="F15" t="str">
            <v>2:08.45</v>
          </cell>
        </row>
        <row r="16">
          <cell r="C16" t="str">
            <v>문현민</v>
          </cell>
          <cell r="E16" t="str">
            <v>우석중</v>
          </cell>
          <cell r="F16" t="str">
            <v>2:12.08</v>
          </cell>
        </row>
        <row r="17">
          <cell r="C17" t="str">
            <v>이주은</v>
          </cell>
          <cell r="E17" t="str">
            <v>성보중</v>
          </cell>
          <cell r="F17" t="str">
            <v>2:14.74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정태준</v>
          </cell>
          <cell r="E11" t="str">
            <v>울산중</v>
          </cell>
          <cell r="F11" t="str">
            <v>4:06.32</v>
          </cell>
        </row>
        <row r="12">
          <cell r="C12" t="str">
            <v>이범수</v>
          </cell>
          <cell r="E12" t="str">
            <v>광명북중</v>
          </cell>
          <cell r="F12" t="str">
            <v>4:17.89</v>
          </cell>
        </row>
        <row r="13">
          <cell r="C13" t="str">
            <v>안성현</v>
          </cell>
          <cell r="E13" t="str">
            <v>충일중</v>
          </cell>
          <cell r="F13" t="str">
            <v>4:18.95</v>
          </cell>
        </row>
        <row r="14">
          <cell r="C14" t="str">
            <v>김수용</v>
          </cell>
          <cell r="E14" t="str">
            <v>법성중</v>
          </cell>
          <cell r="F14" t="str">
            <v>4:20.91</v>
          </cell>
        </row>
        <row r="15">
          <cell r="C15" t="str">
            <v>이한비</v>
          </cell>
          <cell r="E15" t="str">
            <v>음성중</v>
          </cell>
          <cell r="F15" t="str">
            <v>4:23.16</v>
          </cell>
        </row>
        <row r="16">
          <cell r="C16" t="str">
            <v>정승균</v>
          </cell>
          <cell r="E16" t="str">
            <v>대전체육중</v>
          </cell>
          <cell r="F16" t="str">
            <v>4:24.12</v>
          </cell>
        </row>
        <row r="17">
          <cell r="C17" t="str">
            <v>김민준</v>
          </cell>
          <cell r="E17" t="str">
            <v>경기신한중</v>
          </cell>
          <cell r="F17" t="str">
            <v>4:24.96</v>
          </cell>
        </row>
        <row r="18">
          <cell r="C18" t="str">
            <v>유진서</v>
          </cell>
          <cell r="E18" t="str">
            <v>음성중</v>
          </cell>
          <cell r="F18" t="str">
            <v>4:26.14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이범수</v>
          </cell>
          <cell r="E11" t="str">
            <v>광명북중</v>
          </cell>
          <cell r="F11" t="str">
            <v>9:25.93</v>
          </cell>
        </row>
        <row r="12">
          <cell r="C12" t="str">
            <v>김은혁</v>
          </cell>
          <cell r="E12" t="str">
            <v>배문중</v>
          </cell>
          <cell r="F12" t="str">
            <v>9:28.26</v>
          </cell>
        </row>
        <row r="13">
          <cell r="C13" t="str">
            <v>김수용</v>
          </cell>
          <cell r="E13" t="str">
            <v>법성중</v>
          </cell>
          <cell r="F13" t="str">
            <v>9:29.20</v>
          </cell>
        </row>
        <row r="14">
          <cell r="C14" t="str">
            <v>이정훈</v>
          </cell>
          <cell r="E14" t="str">
            <v>배문중</v>
          </cell>
          <cell r="F14" t="str">
            <v>9:34.24</v>
          </cell>
        </row>
        <row r="15">
          <cell r="C15" t="str">
            <v>김도연</v>
          </cell>
          <cell r="E15" t="str">
            <v>경기전곡중</v>
          </cell>
          <cell r="F15" t="str">
            <v>9:37.30</v>
          </cell>
        </row>
        <row r="16">
          <cell r="C16" t="str">
            <v>고동욱</v>
          </cell>
          <cell r="E16" t="str">
            <v>제주중</v>
          </cell>
          <cell r="F16" t="str">
            <v>9:39.62</v>
          </cell>
        </row>
        <row r="17">
          <cell r="C17" t="str">
            <v>김영호</v>
          </cell>
          <cell r="E17" t="str">
            <v>가덕중</v>
          </cell>
          <cell r="F17" t="str">
            <v>9:45.74</v>
          </cell>
        </row>
        <row r="18">
          <cell r="C18" t="str">
            <v>김민석</v>
          </cell>
          <cell r="E18" t="str">
            <v>경기체육중</v>
          </cell>
          <cell r="F18" t="str">
            <v>9:48.21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0.5</v>
          </cell>
        </row>
        <row r="11">
          <cell r="C11" t="str">
            <v>송동익</v>
          </cell>
          <cell r="E11" t="str">
            <v>울산스포츠과학중</v>
          </cell>
          <cell r="F11" t="str">
            <v>14.47</v>
          </cell>
        </row>
        <row r="12">
          <cell r="C12" t="str">
            <v>명민건</v>
          </cell>
          <cell r="E12" t="str">
            <v>목포하당중</v>
          </cell>
          <cell r="F12" t="str">
            <v>15.09</v>
          </cell>
        </row>
        <row r="13">
          <cell r="C13" t="str">
            <v>이정민</v>
          </cell>
          <cell r="E13" t="str">
            <v>부산대신중</v>
          </cell>
          <cell r="F13" t="str">
            <v>15.17</v>
          </cell>
        </row>
        <row r="14">
          <cell r="C14" t="str">
            <v>김민재</v>
          </cell>
          <cell r="E14" t="str">
            <v>경기부천부곡중</v>
          </cell>
          <cell r="F14" t="str">
            <v>16.06</v>
          </cell>
        </row>
        <row r="15">
          <cell r="C15" t="str">
            <v>양민혁</v>
          </cell>
          <cell r="E15" t="str">
            <v>성일중</v>
          </cell>
          <cell r="F15" t="str">
            <v>16.23</v>
          </cell>
        </row>
        <row r="16">
          <cell r="C16" t="str">
            <v>김민성</v>
          </cell>
          <cell r="E16" t="str">
            <v>거제중앙중</v>
          </cell>
          <cell r="F16" t="str">
            <v>16.88</v>
          </cell>
        </row>
        <row r="17">
          <cell r="C17" t="str">
            <v>박효선</v>
          </cell>
          <cell r="E17" t="str">
            <v>목포하당중</v>
          </cell>
          <cell r="F17" t="str">
            <v>17.77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이창언</v>
          </cell>
          <cell r="E11" t="str">
            <v>경남함안가야초</v>
          </cell>
          <cell r="F11" t="str">
            <v>12.71</v>
          </cell>
        </row>
        <row r="12">
          <cell r="C12" t="str">
            <v>임성민</v>
          </cell>
          <cell r="E12" t="str">
            <v>부산백양초</v>
          </cell>
          <cell r="F12" t="str">
            <v>12.81</v>
          </cell>
        </row>
        <row r="13">
          <cell r="C13" t="str">
            <v>진홍준</v>
          </cell>
          <cell r="E13" t="str">
            <v>충북남한강초</v>
          </cell>
          <cell r="F13" t="str">
            <v>12.83</v>
          </cell>
        </row>
        <row r="14">
          <cell r="C14" t="str">
            <v>정연현</v>
          </cell>
          <cell r="E14" t="str">
            <v>신태인초</v>
          </cell>
          <cell r="F14" t="str">
            <v>12.90</v>
          </cell>
        </row>
        <row r="15">
          <cell r="C15" t="str">
            <v>김규민</v>
          </cell>
          <cell r="E15" t="str">
            <v>전주기린초</v>
          </cell>
          <cell r="F15" t="str">
            <v>13.06</v>
          </cell>
        </row>
        <row r="16">
          <cell r="C16" t="str">
            <v>이민교</v>
          </cell>
          <cell r="E16" t="str">
            <v>충북용화초</v>
          </cell>
          <cell r="F16" t="str">
            <v>13.44</v>
          </cell>
        </row>
        <row r="17">
          <cell r="C17" t="str">
            <v>박선한</v>
          </cell>
          <cell r="E17" t="str">
            <v>전북전주덕진초</v>
          </cell>
          <cell r="F17" t="str">
            <v>13.52</v>
          </cell>
        </row>
        <row r="18">
          <cell r="C18" t="str">
            <v>이예준</v>
          </cell>
          <cell r="E18" t="str">
            <v>경남거제중곡초</v>
          </cell>
          <cell r="F18" t="str">
            <v>13.65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배문중</v>
          </cell>
          <cell r="F11" t="str">
            <v>24:37.56</v>
          </cell>
        </row>
        <row r="12">
          <cell r="C12" t="str">
            <v>이강희</v>
          </cell>
          <cell r="E12" t="str">
            <v>경북체육중</v>
          </cell>
          <cell r="F12" t="str">
            <v>25:35.72</v>
          </cell>
        </row>
        <row r="13">
          <cell r="C13" t="str">
            <v>강병준</v>
          </cell>
          <cell r="E13" t="str">
            <v>조치원중</v>
          </cell>
          <cell r="F13" t="str">
            <v>26:46.59</v>
          </cell>
        </row>
        <row r="14">
          <cell r="C14" t="str">
            <v>김민규</v>
          </cell>
          <cell r="E14" t="str">
            <v>서산중</v>
          </cell>
          <cell r="F14" t="str">
            <v>27:54.32</v>
          </cell>
        </row>
        <row r="15">
          <cell r="C15" t="str">
            <v>김기현</v>
          </cell>
          <cell r="E15" t="str">
            <v>경기봉담중</v>
          </cell>
          <cell r="F15" t="str">
            <v>29:43.04</v>
          </cell>
        </row>
        <row r="16">
          <cell r="C16" t="str">
            <v>정제환</v>
          </cell>
          <cell r="E16" t="str">
            <v>경기석우중</v>
          </cell>
          <cell r="F16" t="str">
            <v>29:44.29</v>
          </cell>
        </row>
        <row r="17">
          <cell r="C17" t="str">
            <v>이용일</v>
          </cell>
          <cell r="E17" t="str">
            <v>남원중</v>
          </cell>
          <cell r="F17" t="str">
            <v>30:34.90</v>
          </cell>
        </row>
        <row r="18">
          <cell r="C18" t="str">
            <v>송민송</v>
          </cell>
          <cell r="E18" t="str">
            <v>광명북중</v>
          </cell>
          <cell r="F18" t="str">
            <v>31:12.41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김노아 김태형 서정수 최제원</v>
          </cell>
          <cell r="E11" t="str">
            <v>경기석우중</v>
          </cell>
          <cell r="F11" t="str">
            <v>45.26</v>
          </cell>
        </row>
        <row r="12">
          <cell r="C12" t="str">
            <v>남한결 이현우 박용배 곽예환</v>
          </cell>
          <cell r="E12" t="str">
            <v>경남신주중</v>
          </cell>
          <cell r="F12" t="str">
            <v>45.28</v>
          </cell>
        </row>
        <row r="13">
          <cell r="C13" t="str">
            <v>이동인 이동호 이제희 안희성</v>
          </cell>
          <cell r="E13" t="str">
            <v>경기금파중</v>
          </cell>
          <cell r="F13" t="str">
            <v>45.79</v>
          </cell>
        </row>
        <row r="14">
          <cell r="C14" t="str">
            <v>김민국 이용환 원태민 이진서</v>
          </cell>
          <cell r="E14" t="str">
            <v>경기수성중</v>
          </cell>
          <cell r="F14" t="str">
            <v>46.42</v>
          </cell>
        </row>
        <row r="15">
          <cell r="C15" t="str">
            <v>간민준 문도훈 문수근 김지윤</v>
          </cell>
          <cell r="E15" t="str">
            <v>영림중</v>
          </cell>
          <cell r="F15" t="str">
            <v>46.68</v>
          </cell>
        </row>
        <row r="16">
          <cell r="C16" t="str">
            <v>고재혁 이동현 고수완 고민범</v>
          </cell>
          <cell r="E16" t="str">
            <v>제주중</v>
          </cell>
          <cell r="F16" t="str">
            <v>47.05</v>
          </cell>
        </row>
        <row r="17">
          <cell r="C17" t="str">
            <v>홍동민 이준영 김준성 유준수</v>
          </cell>
          <cell r="E17" t="str">
            <v>경기백현중</v>
          </cell>
          <cell r="F17" t="str">
            <v>47.06</v>
          </cell>
        </row>
        <row r="18">
          <cell r="C18" t="str">
            <v>조상현 서정문 박효선 명민건</v>
          </cell>
          <cell r="E18" t="str">
            <v>목포하당중</v>
          </cell>
          <cell r="F18" t="str">
            <v>47.25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문수근 문도훈 간민준 김지윤</v>
          </cell>
          <cell r="E11" t="str">
            <v>영림중</v>
          </cell>
          <cell r="F11" t="str">
            <v>3:41.86</v>
          </cell>
        </row>
        <row r="12">
          <cell r="C12" t="str">
            <v>이창혁 유준수 홍동민 김준성</v>
          </cell>
          <cell r="E12" t="str">
            <v>경기백현중</v>
          </cell>
          <cell r="F12" t="str">
            <v>3:43.98</v>
          </cell>
        </row>
        <row r="13">
          <cell r="C13" t="str">
            <v xml:space="preserve">임지훈 김태양 김 현 이종섭 </v>
          </cell>
          <cell r="E13" t="str">
            <v>인천남중</v>
          </cell>
          <cell r="F13" t="str">
            <v>3:44.71</v>
          </cell>
        </row>
        <row r="14">
          <cell r="C14" t="str">
            <v>김유빈 오민석 한병렬 김유준</v>
          </cell>
          <cell r="E14" t="str">
            <v>당진원당중</v>
          </cell>
          <cell r="F14" t="str">
            <v>3:45.60</v>
          </cell>
        </row>
        <row r="15">
          <cell r="C15" t="str">
            <v>이동인 이동호 조 성 안희성</v>
          </cell>
          <cell r="E15" t="str">
            <v>경기금파중</v>
          </cell>
          <cell r="F15" t="str">
            <v>3:47.39</v>
          </cell>
        </row>
        <row r="16">
          <cell r="C16" t="str">
            <v>김노아 최제원 서정수 김태형</v>
          </cell>
          <cell r="E16" t="str">
            <v>경기석우중</v>
          </cell>
          <cell r="F16" t="str">
            <v>3:54.72</v>
          </cell>
        </row>
        <row r="17">
          <cell r="C17" t="str">
            <v>임정현 김민재 손태빈 정현빈</v>
          </cell>
          <cell r="E17" t="str">
            <v>경기부천부곡중</v>
          </cell>
          <cell r="F17" t="str">
            <v>4:00.86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박용배</v>
          </cell>
          <cell r="E11" t="str">
            <v>경남신주중</v>
          </cell>
          <cell r="F11" t="str">
            <v>1.95</v>
          </cell>
        </row>
        <row r="12">
          <cell r="C12" t="str">
            <v>정재인</v>
          </cell>
          <cell r="E12" t="str">
            <v>전라중</v>
          </cell>
          <cell r="F12" t="str">
            <v>1.81</v>
          </cell>
        </row>
        <row r="13">
          <cell r="C13" t="str">
            <v>이재호</v>
          </cell>
          <cell r="E13" t="str">
            <v>경기체육중</v>
          </cell>
          <cell r="F13" t="str">
            <v>1.81</v>
          </cell>
        </row>
        <row r="14">
          <cell r="C14" t="str">
            <v>이재윤</v>
          </cell>
          <cell r="E14" t="str">
            <v>대흥중</v>
          </cell>
          <cell r="F14" t="str">
            <v>1.65</v>
          </cell>
        </row>
        <row r="15">
          <cell r="C15" t="str">
            <v>정채운</v>
          </cell>
          <cell r="E15" t="str">
            <v>부산체육중</v>
          </cell>
          <cell r="F15" t="str">
            <v>1.65</v>
          </cell>
        </row>
        <row r="16">
          <cell r="C16" t="str">
            <v>임예찬</v>
          </cell>
          <cell r="E16" t="str">
            <v>전북체육중</v>
          </cell>
          <cell r="F16" t="str">
            <v>1.65</v>
          </cell>
        </row>
        <row r="17">
          <cell r="C17" t="str">
            <v>최진우</v>
          </cell>
          <cell r="E17" t="str">
            <v>울산스포츠과학중</v>
          </cell>
          <cell r="F17" t="str">
            <v>1.65</v>
          </cell>
        </row>
        <row r="18">
          <cell r="C18" t="str">
            <v>신의진</v>
          </cell>
          <cell r="E18" t="str">
            <v>함성중</v>
          </cell>
          <cell r="F18" t="str">
            <v>1.65</v>
          </cell>
        </row>
      </sheetData>
      <sheetData sheetId="1">
        <row r="11">
          <cell r="C11" t="str">
            <v>김채민</v>
          </cell>
          <cell r="E11" t="str">
            <v>경기체육중</v>
          </cell>
          <cell r="F11" t="str">
            <v>3.60</v>
          </cell>
        </row>
        <row r="12">
          <cell r="C12" t="str">
            <v>윤하진</v>
          </cell>
          <cell r="E12" t="str">
            <v>경기체육중</v>
          </cell>
          <cell r="F12" t="str">
            <v>3.20</v>
          </cell>
        </row>
        <row r="13">
          <cell r="C13" t="str">
            <v>이수민</v>
          </cell>
          <cell r="E13" t="str">
            <v>대전체육중</v>
          </cell>
          <cell r="F13" t="str">
            <v>3.00</v>
          </cell>
        </row>
      </sheetData>
      <sheetData sheetId="2">
        <row r="11">
          <cell r="C11" t="str">
            <v>최성화</v>
          </cell>
          <cell r="E11" t="str">
            <v>전남체육중</v>
          </cell>
          <cell r="F11" t="str">
            <v>6.96</v>
          </cell>
          <cell r="G11" t="str">
            <v>0.1</v>
          </cell>
        </row>
        <row r="12">
          <cell r="C12" t="str">
            <v>이현우</v>
          </cell>
          <cell r="E12" t="str">
            <v>경남신주중</v>
          </cell>
          <cell r="F12" t="str">
            <v>6.93</v>
          </cell>
          <cell r="G12" t="str">
            <v>-0.4</v>
          </cell>
        </row>
        <row r="13">
          <cell r="C13" t="str">
            <v>김민성</v>
          </cell>
          <cell r="E13" t="str">
            <v>경기저동중</v>
          </cell>
          <cell r="F13" t="str">
            <v>6.43</v>
          </cell>
          <cell r="G13" t="str">
            <v>0.1</v>
          </cell>
        </row>
        <row r="14">
          <cell r="C14" t="str">
            <v>채원준</v>
          </cell>
          <cell r="E14" t="str">
            <v>경기문산수억중</v>
          </cell>
          <cell r="F14" t="str">
            <v>6.31</v>
          </cell>
          <cell r="G14" t="str">
            <v>0.0</v>
          </cell>
        </row>
        <row r="15">
          <cell r="C15" t="str">
            <v>임상민</v>
          </cell>
          <cell r="E15" t="str">
            <v>경북체육중</v>
          </cell>
          <cell r="F15" t="str">
            <v>6.18</v>
          </cell>
          <cell r="G15" t="str">
            <v>1.0</v>
          </cell>
        </row>
        <row r="16">
          <cell r="C16" t="str">
            <v>신재혁</v>
          </cell>
          <cell r="E16" t="str">
            <v>임천중</v>
          </cell>
          <cell r="F16" t="str">
            <v>6.03</v>
          </cell>
          <cell r="G16" t="str">
            <v>-0.1</v>
          </cell>
        </row>
        <row r="17">
          <cell r="C17" t="str">
            <v>김민상</v>
          </cell>
          <cell r="E17" t="str">
            <v>인천당하중</v>
          </cell>
          <cell r="F17" t="str">
            <v>6.02</v>
          </cell>
          <cell r="G17" t="str">
            <v>0.7</v>
          </cell>
        </row>
        <row r="18">
          <cell r="C18" t="str">
            <v>박지섭</v>
          </cell>
          <cell r="E18" t="str">
            <v>온양용화중</v>
          </cell>
          <cell r="F18" t="str">
            <v>5.81</v>
          </cell>
          <cell r="G18" t="str">
            <v>1.4</v>
          </cell>
        </row>
      </sheetData>
      <sheetData sheetId="3">
        <row r="11">
          <cell r="C11" t="str">
            <v>천영수</v>
          </cell>
          <cell r="E11" t="str">
            <v>대전송촌중</v>
          </cell>
          <cell r="F11" t="str">
            <v>14.16</v>
          </cell>
          <cell r="G11" t="str">
            <v>0.5</v>
          </cell>
        </row>
        <row r="12">
          <cell r="C12" t="str">
            <v>이현우</v>
          </cell>
          <cell r="E12" t="str">
            <v>경남신주중</v>
          </cell>
          <cell r="F12" t="str">
            <v>13.69</v>
          </cell>
          <cell r="G12" t="str">
            <v>1.0</v>
          </cell>
        </row>
        <row r="13">
          <cell r="C13" t="str">
            <v>신재혁</v>
          </cell>
          <cell r="E13" t="str">
            <v>임천중</v>
          </cell>
          <cell r="F13" t="str">
            <v>13.54</v>
          </cell>
          <cell r="G13" t="str">
            <v>-0.9</v>
          </cell>
        </row>
        <row r="14">
          <cell r="C14" t="str">
            <v>박재건</v>
          </cell>
          <cell r="E14" t="str">
            <v>인제중</v>
          </cell>
          <cell r="F14" t="str">
            <v>12.67</v>
          </cell>
          <cell r="G14" t="str">
            <v>0.5</v>
          </cell>
        </row>
        <row r="15">
          <cell r="C15" t="str">
            <v>이정민</v>
          </cell>
          <cell r="E15" t="str">
            <v>부산대신중</v>
          </cell>
          <cell r="F15" t="str">
            <v>12.63</v>
          </cell>
          <cell r="G15" t="str">
            <v>0.1</v>
          </cell>
        </row>
        <row r="16">
          <cell r="C16" t="str">
            <v>김승우</v>
          </cell>
          <cell r="E16" t="str">
            <v>광명북중</v>
          </cell>
          <cell r="F16" t="str">
            <v>12.60</v>
          </cell>
          <cell r="G16" t="str">
            <v>1.0</v>
          </cell>
        </row>
        <row r="17">
          <cell r="C17" t="str">
            <v>박승재</v>
          </cell>
          <cell r="E17" t="str">
            <v>부산대신중</v>
          </cell>
          <cell r="F17" t="str">
            <v>12.36</v>
          </cell>
          <cell r="G17" t="str">
            <v>0.1</v>
          </cell>
        </row>
        <row r="18">
          <cell r="C18" t="str">
            <v>송교혁</v>
          </cell>
          <cell r="E18" t="str">
            <v>동명중</v>
          </cell>
          <cell r="F18" t="str">
            <v>12.27</v>
          </cell>
          <cell r="G18" t="str">
            <v>-0.8</v>
          </cell>
        </row>
      </sheetData>
      <sheetData sheetId="4">
        <row r="11">
          <cell r="C11" t="str">
            <v>박도현</v>
          </cell>
          <cell r="E11" t="str">
            <v>목포하당중</v>
          </cell>
          <cell r="F11" t="str">
            <v>18.24</v>
          </cell>
        </row>
        <row r="12">
          <cell r="C12" t="str">
            <v>김현민</v>
          </cell>
          <cell r="E12" t="str">
            <v>거제중앙중</v>
          </cell>
          <cell r="F12" t="str">
            <v>17.71</v>
          </cell>
        </row>
        <row r="13">
          <cell r="C13" t="str">
            <v>서승우</v>
          </cell>
          <cell r="E13" t="str">
            <v>동주중</v>
          </cell>
          <cell r="F13" t="str">
            <v>17.43</v>
          </cell>
        </row>
        <row r="14">
          <cell r="C14" t="str">
            <v>김태혁</v>
          </cell>
          <cell r="E14" t="str">
            <v>경기신한중</v>
          </cell>
          <cell r="F14" t="str">
            <v>16.19</v>
          </cell>
        </row>
        <row r="15">
          <cell r="C15" t="str">
            <v>이성빈</v>
          </cell>
          <cell r="E15" t="str">
            <v>부산체육중</v>
          </cell>
          <cell r="F15" t="str">
            <v>16.07</v>
          </cell>
        </row>
        <row r="16">
          <cell r="C16" t="str">
            <v>최형재</v>
          </cell>
          <cell r="E16" t="str">
            <v>인천당하중</v>
          </cell>
          <cell r="F16" t="str">
            <v>15.45</v>
          </cell>
        </row>
        <row r="17">
          <cell r="C17" t="str">
            <v>안상준</v>
          </cell>
          <cell r="E17" t="str">
            <v>익산지원중</v>
          </cell>
          <cell r="F17" t="str">
            <v>15.22</v>
          </cell>
        </row>
        <row r="18">
          <cell r="C18" t="str">
            <v>박민재</v>
          </cell>
          <cell r="E18" t="str">
            <v>경남신주중</v>
          </cell>
          <cell r="F18" t="str">
            <v>15.06</v>
          </cell>
        </row>
      </sheetData>
      <sheetData sheetId="5">
        <row r="11">
          <cell r="C11" t="str">
            <v>박준형</v>
          </cell>
          <cell r="E11" t="str">
            <v>거창중</v>
          </cell>
          <cell r="F11" t="str">
            <v>58.73</v>
          </cell>
        </row>
        <row r="12">
          <cell r="C12" t="str">
            <v>조병욱</v>
          </cell>
          <cell r="E12" t="str">
            <v>충주중</v>
          </cell>
          <cell r="F12" t="str">
            <v>54.82</v>
          </cell>
        </row>
        <row r="13">
          <cell r="C13" t="str">
            <v>이정현</v>
          </cell>
          <cell r="E13" t="str">
            <v>남원중</v>
          </cell>
          <cell r="F13" t="str">
            <v>53.17</v>
          </cell>
        </row>
        <row r="14">
          <cell r="C14" t="str">
            <v>배준호</v>
          </cell>
          <cell r="E14" t="str">
            <v>전북체육중</v>
          </cell>
          <cell r="F14" t="str">
            <v>52.11</v>
          </cell>
        </row>
        <row r="15">
          <cell r="C15" t="str">
            <v>박민재</v>
          </cell>
          <cell r="E15" t="str">
            <v>경남신주중</v>
          </cell>
          <cell r="F15" t="str">
            <v>51.40</v>
          </cell>
        </row>
        <row r="16">
          <cell r="C16" t="str">
            <v>박주형</v>
          </cell>
          <cell r="E16" t="str">
            <v>서울백운중</v>
          </cell>
          <cell r="F16" t="str">
            <v>49.06</v>
          </cell>
        </row>
        <row r="17">
          <cell r="C17" t="str">
            <v>오세민</v>
          </cell>
          <cell r="E17" t="str">
            <v>광주체육중</v>
          </cell>
          <cell r="F17" t="str">
            <v>48.19</v>
          </cell>
        </row>
        <row r="18">
          <cell r="C18" t="str">
            <v>이주용</v>
          </cell>
          <cell r="E18" t="str">
            <v>비아중</v>
          </cell>
          <cell r="F18" t="str">
            <v>46.79</v>
          </cell>
        </row>
      </sheetData>
      <sheetData sheetId="6">
        <row r="11">
          <cell r="C11" t="str">
            <v>최우진</v>
          </cell>
          <cell r="E11" t="str">
            <v>충주중</v>
          </cell>
          <cell r="F11" t="str">
            <v>63.42</v>
          </cell>
        </row>
        <row r="12">
          <cell r="C12" t="str">
            <v>양현욱</v>
          </cell>
          <cell r="E12" t="str">
            <v>조치원중</v>
          </cell>
          <cell r="F12" t="str">
            <v>59.68</v>
          </cell>
        </row>
        <row r="13">
          <cell r="C13" t="str">
            <v>손민찬</v>
          </cell>
          <cell r="E13" t="str">
            <v>의성중</v>
          </cell>
          <cell r="F13" t="str">
            <v>59.30</v>
          </cell>
        </row>
        <row r="14">
          <cell r="C14" t="str">
            <v>정진범</v>
          </cell>
          <cell r="E14" t="str">
            <v>광주체육중</v>
          </cell>
          <cell r="F14" t="str">
            <v>57.28</v>
          </cell>
        </row>
        <row r="15">
          <cell r="C15" t="str">
            <v>김어진</v>
          </cell>
          <cell r="E15" t="str">
            <v>비아중</v>
          </cell>
          <cell r="F15" t="str">
            <v>53.15</v>
          </cell>
        </row>
        <row r="16">
          <cell r="C16" t="str">
            <v>이정진</v>
          </cell>
          <cell r="E16" t="str">
            <v>충북대학교사범대학부설중</v>
          </cell>
          <cell r="F16" t="str">
            <v>52.85</v>
          </cell>
        </row>
        <row r="17">
          <cell r="C17" t="str">
            <v>김태호</v>
          </cell>
          <cell r="E17" t="str">
            <v>밀양중</v>
          </cell>
          <cell r="F17" t="str">
            <v>49.93</v>
          </cell>
        </row>
        <row r="18">
          <cell r="C18" t="str">
            <v>박진호</v>
          </cell>
          <cell r="E18" t="str">
            <v>대덕중</v>
          </cell>
          <cell r="F18" t="str">
            <v>49.20</v>
          </cell>
        </row>
      </sheetData>
      <sheetData sheetId="7">
        <row r="11">
          <cell r="C11" t="str">
            <v>윤서준</v>
          </cell>
          <cell r="E11" t="str">
            <v>대전송촌중</v>
          </cell>
          <cell r="F11" t="str">
            <v>3,454점</v>
          </cell>
        </row>
        <row r="12">
          <cell r="C12" t="str">
            <v>천영수</v>
          </cell>
          <cell r="E12" t="str">
            <v>대전송촌중</v>
          </cell>
          <cell r="F12" t="str">
            <v>3,417점</v>
          </cell>
        </row>
        <row r="13">
          <cell r="C13" t="str">
            <v>이재호</v>
          </cell>
          <cell r="E13" t="str">
            <v>경기체육중</v>
          </cell>
          <cell r="F13" t="str">
            <v>2,951점</v>
          </cell>
        </row>
        <row r="14">
          <cell r="C14" t="str">
            <v>김현식</v>
          </cell>
          <cell r="E14" t="str">
            <v>안청중</v>
          </cell>
          <cell r="F14" t="str">
            <v>2,729점</v>
          </cell>
        </row>
        <row r="15">
          <cell r="C15" t="str">
            <v>양지환</v>
          </cell>
          <cell r="E15" t="str">
            <v>창천중</v>
          </cell>
          <cell r="F15" t="str">
            <v>2,723점</v>
          </cell>
        </row>
        <row r="16">
          <cell r="C16" t="str">
            <v>이재윤</v>
          </cell>
          <cell r="E16" t="str">
            <v>대흥중</v>
          </cell>
          <cell r="F16" t="str">
            <v>2,602점</v>
          </cell>
        </row>
        <row r="17">
          <cell r="C17" t="str">
            <v>이효원</v>
          </cell>
          <cell r="E17" t="str">
            <v>경기체육중</v>
          </cell>
          <cell r="F17" t="str">
            <v>2,234점</v>
          </cell>
        </row>
        <row r="18">
          <cell r="C18" t="str">
            <v>이수민</v>
          </cell>
          <cell r="E18" t="str">
            <v>대전체육중</v>
          </cell>
          <cell r="F18" t="str">
            <v>2,151점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0.1</v>
          </cell>
        </row>
        <row r="11">
          <cell r="C11" t="str">
            <v>김수연</v>
          </cell>
          <cell r="E11" t="str">
            <v>인화여자중</v>
          </cell>
          <cell r="F11" t="str">
            <v>12.53</v>
          </cell>
        </row>
        <row r="12">
          <cell r="C12" t="str">
            <v>김서윤</v>
          </cell>
          <cell r="E12" t="str">
            <v>경남대산중</v>
          </cell>
          <cell r="F12" t="str">
            <v>12.74</v>
          </cell>
        </row>
        <row r="13">
          <cell r="C13" t="str">
            <v>김지원</v>
          </cell>
          <cell r="E13" t="str">
            <v>인화여자중</v>
          </cell>
          <cell r="F13" t="str">
            <v>12.79</v>
          </cell>
        </row>
        <row r="14">
          <cell r="C14" t="str">
            <v>박다윤</v>
          </cell>
          <cell r="E14" t="str">
            <v>가좌여자중</v>
          </cell>
          <cell r="F14" t="str">
            <v>12.84</v>
          </cell>
        </row>
        <row r="15">
          <cell r="C15" t="str">
            <v>조영미</v>
          </cell>
          <cell r="E15" t="str">
            <v>전남체육중</v>
          </cell>
          <cell r="F15" t="str">
            <v>12.85</v>
          </cell>
        </row>
        <row r="16">
          <cell r="C16" t="str">
            <v>김애영</v>
          </cell>
          <cell r="E16" t="str">
            <v>경기덕계중</v>
          </cell>
          <cell r="F16" t="str">
            <v>12.85</v>
          </cell>
        </row>
        <row r="17">
          <cell r="C17" t="str">
            <v>이지민</v>
          </cell>
          <cell r="E17" t="str">
            <v>경기저동중</v>
          </cell>
          <cell r="F17" t="str">
            <v>13.04</v>
          </cell>
        </row>
        <row r="18">
          <cell r="C18" t="str">
            <v>전하영</v>
          </cell>
          <cell r="E18" t="str">
            <v>경기가평중</v>
          </cell>
          <cell r="F18" t="str">
            <v>13.10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1.2</v>
          </cell>
        </row>
        <row r="11">
          <cell r="C11" t="str">
            <v>김태연</v>
          </cell>
          <cell r="E11" t="str">
            <v>인화여자중</v>
          </cell>
          <cell r="F11" t="str">
            <v>25.15</v>
          </cell>
        </row>
        <row r="12">
          <cell r="C12" t="str">
            <v>김서윤</v>
          </cell>
          <cell r="E12" t="str">
            <v>경남대산중</v>
          </cell>
          <cell r="F12" t="str">
            <v>25.80</v>
          </cell>
        </row>
        <row r="13">
          <cell r="C13" t="str">
            <v>양혜령</v>
          </cell>
          <cell r="E13" t="str">
            <v>조치원여자중</v>
          </cell>
          <cell r="F13" t="str">
            <v>26.09</v>
          </cell>
        </row>
        <row r="14">
          <cell r="C14" t="str">
            <v>최윤서</v>
          </cell>
          <cell r="E14" t="str">
            <v>경기덕계중</v>
          </cell>
          <cell r="F14" t="str">
            <v>26.52</v>
          </cell>
        </row>
        <row r="15">
          <cell r="C15" t="str">
            <v>김유진</v>
          </cell>
          <cell r="E15" t="str">
            <v>언남중</v>
          </cell>
          <cell r="F15" t="str">
            <v>26.60</v>
          </cell>
        </row>
        <row r="16">
          <cell r="C16" t="str">
            <v>조영미</v>
          </cell>
          <cell r="E16" t="str">
            <v>전남체육중</v>
          </cell>
          <cell r="F16" t="str">
            <v>26.66</v>
          </cell>
        </row>
        <row r="17">
          <cell r="C17" t="str">
            <v>이유진</v>
          </cell>
          <cell r="E17" t="str">
            <v>성일중</v>
          </cell>
          <cell r="F17" t="str">
            <v>26.92</v>
          </cell>
        </row>
        <row r="18">
          <cell r="C18" t="str">
            <v>전하영</v>
          </cell>
          <cell r="E18" t="str">
            <v>경기가평중</v>
          </cell>
          <cell r="F18" t="str">
            <v>27.68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박다윤</v>
          </cell>
          <cell r="E11" t="str">
            <v>가좌여자중</v>
          </cell>
          <cell r="F11" t="str">
            <v>57.57</v>
          </cell>
        </row>
        <row r="12">
          <cell r="C12" t="str">
            <v>김유진</v>
          </cell>
          <cell r="E12" t="str">
            <v>언남중</v>
          </cell>
          <cell r="F12" t="str">
            <v>59.34</v>
          </cell>
        </row>
        <row r="13">
          <cell r="C13" t="str">
            <v>이지민</v>
          </cell>
          <cell r="E13" t="str">
            <v>경기저동중</v>
          </cell>
          <cell r="F13" t="str">
            <v>1:01.91</v>
          </cell>
        </row>
        <row r="14">
          <cell r="C14" t="str">
            <v>이유빈</v>
          </cell>
          <cell r="E14" t="str">
            <v>청주동중</v>
          </cell>
          <cell r="F14" t="str">
            <v>1:02.73</v>
          </cell>
        </row>
        <row r="15">
          <cell r="C15" t="str">
            <v>안세민</v>
          </cell>
          <cell r="E15" t="str">
            <v>성보중</v>
          </cell>
          <cell r="F15" t="str">
            <v>1:02.96</v>
          </cell>
        </row>
        <row r="16">
          <cell r="C16" t="str">
            <v>박은지</v>
          </cell>
          <cell r="E16" t="str">
            <v>충주여자중</v>
          </cell>
          <cell r="F16" t="str">
            <v>1:03.32</v>
          </cell>
        </row>
        <row r="17">
          <cell r="C17" t="str">
            <v>손예강</v>
          </cell>
          <cell r="E17" t="str">
            <v>영림중</v>
          </cell>
          <cell r="F17" t="str">
            <v>1:04.37</v>
          </cell>
        </row>
        <row r="18">
          <cell r="C18" t="str">
            <v>고민지</v>
          </cell>
          <cell r="E18" t="str">
            <v>경기백현중</v>
          </cell>
          <cell r="F18" t="str">
            <v>1:05.90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박해진</v>
          </cell>
          <cell r="E11" t="str">
            <v>경북성남여자중</v>
          </cell>
          <cell r="F11" t="str">
            <v>2:16.75</v>
          </cell>
        </row>
        <row r="12">
          <cell r="C12" t="str">
            <v>정혜린</v>
          </cell>
          <cell r="E12" t="str">
            <v>경북체육중</v>
          </cell>
          <cell r="F12" t="str">
            <v>2:20.30</v>
          </cell>
        </row>
        <row r="13">
          <cell r="C13" t="str">
            <v>안세민</v>
          </cell>
          <cell r="E13" t="str">
            <v>성보중</v>
          </cell>
          <cell r="F13" t="str">
            <v>2:22.35</v>
          </cell>
        </row>
        <row r="14">
          <cell r="C14" t="str">
            <v>홍해인</v>
          </cell>
          <cell r="E14" t="str">
            <v>충남신평중</v>
          </cell>
          <cell r="F14" t="str">
            <v>2:22.84</v>
          </cell>
        </row>
        <row r="15">
          <cell r="C15" t="str">
            <v>신지효</v>
          </cell>
          <cell r="E15" t="str">
            <v>조치원여자중</v>
          </cell>
          <cell r="F15" t="str">
            <v>2:27.72</v>
          </cell>
        </row>
        <row r="16">
          <cell r="C16" t="str">
            <v>서우리</v>
          </cell>
          <cell r="E16" t="str">
            <v>경기부천여자중</v>
          </cell>
          <cell r="F16" t="str">
            <v>2:27.91</v>
          </cell>
        </row>
        <row r="17">
          <cell r="C17" t="str">
            <v>조수빈</v>
          </cell>
          <cell r="E17" t="str">
            <v>태인중</v>
          </cell>
          <cell r="F17" t="str">
            <v>2:28.73</v>
          </cell>
        </row>
        <row r="18">
          <cell r="C18" t="str">
            <v>김소민</v>
          </cell>
          <cell r="E18" t="str">
            <v>경기체육중</v>
          </cell>
          <cell r="F18" t="str">
            <v>2:36.87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박해진</v>
          </cell>
          <cell r="E11" t="str">
            <v>경북성남여자중</v>
          </cell>
          <cell r="F11" t="str">
            <v>4:44.06</v>
          </cell>
        </row>
        <row r="12">
          <cell r="C12" t="str">
            <v>신한슬</v>
          </cell>
          <cell r="E12" t="str">
            <v>경북체육중</v>
          </cell>
          <cell r="F12" t="str">
            <v>4:46.17</v>
          </cell>
        </row>
        <row r="13">
          <cell r="C13" t="str">
            <v>박상희</v>
          </cell>
          <cell r="E13" t="str">
            <v>광주체육중</v>
          </cell>
          <cell r="F13" t="str">
            <v>4:53.81</v>
          </cell>
        </row>
        <row r="14">
          <cell r="C14" t="str">
            <v>연유빈</v>
          </cell>
          <cell r="E14" t="str">
            <v>경북성남여자중</v>
          </cell>
          <cell r="F14" t="str">
            <v>4:58.55</v>
          </cell>
        </row>
        <row r="15">
          <cell r="C15" t="str">
            <v>정혜린</v>
          </cell>
          <cell r="E15" t="str">
            <v>경북체육중</v>
          </cell>
          <cell r="F15" t="str">
            <v>5:03.92</v>
          </cell>
        </row>
        <row r="16">
          <cell r="C16" t="str">
            <v>서은영</v>
          </cell>
          <cell r="E16" t="str">
            <v>전남체육중</v>
          </cell>
          <cell r="F16" t="str">
            <v>5:07.75</v>
          </cell>
        </row>
        <row r="17">
          <cell r="C17" t="str">
            <v>이규림</v>
          </cell>
          <cell r="E17" t="str">
            <v>광주체육중</v>
          </cell>
          <cell r="F17" t="str">
            <v>5:07.99</v>
          </cell>
        </row>
        <row r="18">
          <cell r="C18" t="str">
            <v>김초희</v>
          </cell>
          <cell r="E18" t="str">
            <v>서산여자중</v>
          </cell>
          <cell r="F18" t="str">
            <v>5:15.18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신한슬</v>
          </cell>
          <cell r="E11" t="str">
            <v>경북체육중</v>
          </cell>
          <cell r="F11" t="str">
            <v>10:20.52</v>
          </cell>
        </row>
        <row r="12">
          <cell r="C12" t="str">
            <v>서은영</v>
          </cell>
          <cell r="E12" t="str">
            <v>전남체육중</v>
          </cell>
          <cell r="F12" t="str">
            <v>10:29.98</v>
          </cell>
        </row>
        <row r="13">
          <cell r="C13" t="str">
            <v>박상희</v>
          </cell>
          <cell r="E13" t="str">
            <v>광주체육중</v>
          </cell>
          <cell r="F13" t="str">
            <v>10:33.18</v>
          </cell>
        </row>
        <row r="14">
          <cell r="C14" t="str">
            <v>이규림</v>
          </cell>
          <cell r="E14" t="str">
            <v>광주체육중</v>
          </cell>
          <cell r="F14" t="str">
            <v>11:11.19</v>
          </cell>
        </row>
        <row r="15">
          <cell r="C15" t="str">
            <v>류수영</v>
          </cell>
          <cell r="E15" t="str">
            <v>서산여자중</v>
          </cell>
          <cell r="F15" t="str">
            <v>11:20.64</v>
          </cell>
        </row>
        <row r="16">
          <cell r="C16" t="str">
            <v>주은희</v>
          </cell>
          <cell r="E16" t="str">
            <v>홍성여자중</v>
          </cell>
          <cell r="F16" t="str">
            <v>11:24.02</v>
          </cell>
        </row>
        <row r="17">
          <cell r="C17" t="str">
            <v>이민주</v>
          </cell>
          <cell r="E17" t="str">
            <v>전남체육중</v>
          </cell>
          <cell r="F17" t="str">
            <v>11:26.00</v>
          </cell>
        </row>
        <row r="18">
          <cell r="C18" t="str">
            <v>손혜정</v>
          </cell>
          <cell r="E18" t="str">
            <v>당진원당중</v>
          </cell>
          <cell r="F18" t="str">
            <v>11:32.84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2.1</v>
          </cell>
        </row>
        <row r="11">
          <cell r="C11" t="str">
            <v>이창언</v>
          </cell>
          <cell r="E11" t="str">
            <v>경남함안가야초</v>
          </cell>
          <cell r="F11" t="str">
            <v>25.89</v>
          </cell>
        </row>
        <row r="12">
          <cell r="C12" t="str">
            <v>정연현</v>
          </cell>
          <cell r="E12" t="str">
            <v>신태인초</v>
          </cell>
          <cell r="F12" t="str">
            <v>26.20</v>
          </cell>
        </row>
        <row r="13">
          <cell r="C13" t="str">
            <v>이예준</v>
          </cell>
          <cell r="E13" t="str">
            <v>경남거제중곡초</v>
          </cell>
          <cell r="F13" t="str">
            <v>26.72</v>
          </cell>
        </row>
        <row r="14">
          <cell r="C14" t="str">
            <v>유기현</v>
          </cell>
          <cell r="E14" t="str">
            <v>경기용인성산초</v>
          </cell>
          <cell r="F14" t="str">
            <v>27.12</v>
          </cell>
        </row>
        <row r="15">
          <cell r="C15" t="str">
            <v>김민혁</v>
          </cell>
          <cell r="E15" t="str">
            <v>경기용인성산초</v>
          </cell>
          <cell r="F15" t="str">
            <v>28.22</v>
          </cell>
        </row>
        <row r="16">
          <cell r="C16" t="str">
            <v>박선한</v>
          </cell>
          <cell r="E16" t="str">
            <v>전북전주덕진초</v>
          </cell>
          <cell r="F16" t="str">
            <v>28.34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2.9</v>
          </cell>
        </row>
        <row r="11">
          <cell r="C11" t="str">
            <v>조수진</v>
          </cell>
          <cell r="E11" t="str">
            <v>울산스포츠과학중</v>
          </cell>
          <cell r="F11" t="str">
            <v>14.52</v>
          </cell>
        </row>
        <row r="12">
          <cell r="C12" t="str">
            <v>김솔기</v>
          </cell>
          <cell r="E12" t="str">
            <v>인화여자중</v>
          </cell>
          <cell r="F12" t="str">
            <v>14.95</v>
          </cell>
        </row>
        <row r="13">
          <cell r="C13" t="str">
            <v>전지민</v>
          </cell>
          <cell r="E13" t="str">
            <v>울산스포츠과학중</v>
          </cell>
          <cell r="F13" t="str">
            <v>15.29</v>
          </cell>
        </row>
        <row r="14">
          <cell r="C14" t="str">
            <v>김애영</v>
          </cell>
          <cell r="E14" t="str">
            <v>경기덕계중</v>
          </cell>
          <cell r="F14" t="str">
            <v>15.70</v>
          </cell>
        </row>
        <row r="15">
          <cell r="C15" t="str">
            <v>정연지</v>
          </cell>
          <cell r="E15" t="str">
            <v>구월여자중</v>
          </cell>
          <cell r="F15" t="str">
            <v>16.01</v>
          </cell>
        </row>
        <row r="16">
          <cell r="C16" t="str">
            <v>박솔미</v>
          </cell>
          <cell r="E16" t="str">
            <v>경기대경중</v>
          </cell>
          <cell r="F16" t="str">
            <v>16.32</v>
          </cell>
        </row>
        <row r="17">
          <cell r="C17" t="str">
            <v>이하얀</v>
          </cell>
          <cell r="E17" t="str">
            <v>거제중앙중</v>
          </cell>
          <cell r="F17" t="str">
            <v>16.41</v>
          </cell>
        </row>
        <row r="18">
          <cell r="C18" t="str">
            <v>서민진</v>
          </cell>
          <cell r="E18" t="str">
            <v>경기부천여자중</v>
          </cell>
          <cell r="F18" t="str">
            <v>16.77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박진희</v>
          </cell>
          <cell r="E11" t="str">
            <v>서산여자중</v>
          </cell>
          <cell r="F11" t="str">
            <v>27:26.71</v>
          </cell>
        </row>
        <row r="12">
          <cell r="C12" t="str">
            <v>이채원</v>
          </cell>
          <cell r="E12" t="str">
            <v>조치원여자중</v>
          </cell>
          <cell r="F12" t="str">
            <v>27:57.31</v>
          </cell>
        </row>
        <row r="13">
          <cell r="C13" t="str">
            <v>반지우</v>
          </cell>
          <cell r="E13" t="str">
            <v>주례여자중</v>
          </cell>
          <cell r="F13" t="str">
            <v>28:20.00</v>
          </cell>
        </row>
        <row r="14">
          <cell r="C14" t="str">
            <v>손혜정</v>
          </cell>
          <cell r="E14" t="str">
            <v>당진원당중</v>
          </cell>
          <cell r="F14" t="str">
            <v>29:13.14</v>
          </cell>
        </row>
        <row r="15">
          <cell r="C15" t="str">
            <v>유정민</v>
          </cell>
          <cell r="E15" t="str">
            <v>주례여자중</v>
          </cell>
          <cell r="F15" t="str">
            <v>30:46.67</v>
          </cell>
        </row>
        <row r="16">
          <cell r="C16" t="str">
            <v>정진희</v>
          </cell>
          <cell r="E16" t="str">
            <v>광주체육중</v>
          </cell>
          <cell r="F16" t="str">
            <v>31:59.24</v>
          </cell>
        </row>
        <row r="17">
          <cell r="C17" t="str">
            <v>오윤지</v>
          </cell>
          <cell r="E17" t="str">
            <v>남원하늘중</v>
          </cell>
          <cell r="F17" t="str">
            <v>32:07.95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김지원 김솔기 김수연 김태연</v>
          </cell>
          <cell r="E11" t="str">
            <v>인화여자중</v>
          </cell>
          <cell r="F11" t="str">
            <v>48.38CR</v>
          </cell>
        </row>
        <row r="12">
          <cell r="C12" t="str">
            <v>한은정 송수하 조영미 곽아름</v>
          </cell>
          <cell r="E12" t="str">
            <v>전남체육중</v>
          </cell>
          <cell r="F12" t="str">
            <v>50.54</v>
          </cell>
        </row>
        <row r="13">
          <cell r="C13" t="str">
            <v>좌윤혜 이지민 김서현 김민서</v>
          </cell>
          <cell r="E13" t="str">
            <v>경기저동중</v>
          </cell>
          <cell r="F13" t="str">
            <v>51.08</v>
          </cell>
        </row>
        <row r="14">
          <cell r="C14" t="str">
            <v>정연지 문수빈  김희윤 김윤서</v>
          </cell>
          <cell r="E14" t="str">
            <v>구월여자중</v>
          </cell>
          <cell r="F14" t="str">
            <v>52.27</v>
          </cell>
        </row>
        <row r="15">
          <cell r="C15" t="str">
            <v>박미애 이수영 문지연 박다윤</v>
          </cell>
          <cell r="E15" t="str">
            <v>가좌여자중</v>
          </cell>
          <cell r="F15" t="str">
            <v>54.33</v>
          </cell>
        </row>
        <row r="16">
          <cell r="C16" t="str">
            <v>홍서연 문다솜 김하은 강도현</v>
          </cell>
          <cell r="E16" t="str">
            <v>신성여자중</v>
          </cell>
          <cell r="F16" t="str">
            <v>58.13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김수연 김태연 김솔기 김영미</v>
          </cell>
          <cell r="E11" t="str">
            <v>인화여자중</v>
          </cell>
          <cell r="F11" t="str">
            <v>4:08.69</v>
          </cell>
        </row>
        <row r="12">
          <cell r="C12" t="str">
            <v>이수영 박미애 문지연 박다윤</v>
          </cell>
          <cell r="E12" t="str">
            <v>가좌여자중</v>
          </cell>
          <cell r="F12" t="str">
            <v>4:09.71</v>
          </cell>
        </row>
        <row r="13">
          <cell r="C13" t="str">
            <v>한은정 곽아름 송수하 조영미</v>
          </cell>
          <cell r="E13" t="str">
            <v>전남체육중</v>
          </cell>
          <cell r="F13" t="str">
            <v>4:13.14</v>
          </cell>
        </row>
        <row r="14">
          <cell r="C14" t="str">
            <v>이나은 김소민 황수연 김민경</v>
          </cell>
          <cell r="E14" t="str">
            <v>경기체육중</v>
          </cell>
          <cell r="F14" t="str">
            <v>4:30.55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포환"/>
      <sheetName val="세단"/>
      <sheetName val="원반"/>
      <sheetName val="투창"/>
      <sheetName val="5종경기"/>
    </sheetNames>
    <sheetDataSet>
      <sheetData sheetId="0">
        <row r="11">
          <cell r="C11" t="str">
            <v>이승민</v>
          </cell>
          <cell r="E11" t="str">
            <v>경기체육중</v>
          </cell>
          <cell r="F11" t="str">
            <v>1.72</v>
          </cell>
        </row>
        <row r="12">
          <cell r="C12" t="str">
            <v>김주현</v>
          </cell>
          <cell r="E12" t="str">
            <v>대흥중</v>
          </cell>
          <cell r="F12" t="str">
            <v>1.72</v>
          </cell>
        </row>
        <row r="13">
          <cell r="C13" t="str">
            <v>김지연</v>
          </cell>
          <cell r="E13" t="str">
            <v>대전송촌중</v>
          </cell>
          <cell r="F13" t="str">
            <v>1.50</v>
          </cell>
        </row>
        <row r="14">
          <cell r="C14" t="str">
            <v>강서현</v>
          </cell>
          <cell r="E14" t="str">
            <v>홍성여자중</v>
          </cell>
          <cell r="F14" t="str">
            <v>1.50</v>
          </cell>
        </row>
        <row r="15">
          <cell r="C15" t="str">
            <v>좌윤혜</v>
          </cell>
          <cell r="E15" t="str">
            <v>경기저동중</v>
          </cell>
          <cell r="F15" t="str">
            <v>1.45</v>
          </cell>
        </row>
        <row r="16">
          <cell r="C16" t="str">
            <v>이지민</v>
          </cell>
          <cell r="E16" t="str">
            <v>남외중</v>
          </cell>
          <cell r="F16" t="str">
            <v>1.35</v>
          </cell>
        </row>
        <row r="17">
          <cell r="C17" t="str">
            <v>박강빈</v>
          </cell>
          <cell r="E17" t="str">
            <v>광주체육중</v>
          </cell>
          <cell r="F17" t="str">
            <v>1.30</v>
          </cell>
        </row>
      </sheetData>
      <sheetData sheetId="1"/>
      <sheetData sheetId="2">
        <row r="11">
          <cell r="C11" t="str">
            <v>김송현</v>
          </cell>
          <cell r="E11" t="str">
            <v>고창여자중</v>
          </cell>
          <cell r="F11" t="str">
            <v>5.45</v>
          </cell>
          <cell r="G11" t="str">
            <v>-0.5</v>
          </cell>
        </row>
        <row r="12">
          <cell r="C12" t="str">
            <v>김아영</v>
          </cell>
          <cell r="E12" t="str">
            <v>경기철산중</v>
          </cell>
          <cell r="F12" t="str">
            <v>5.30</v>
          </cell>
          <cell r="G12" t="str">
            <v>-0.2</v>
          </cell>
        </row>
        <row r="13">
          <cell r="C13" t="str">
            <v>임채영</v>
          </cell>
          <cell r="E13" t="str">
            <v>익산어양중</v>
          </cell>
          <cell r="F13" t="str">
            <v>5.23</v>
          </cell>
          <cell r="G13" t="str">
            <v>-0.0</v>
          </cell>
        </row>
        <row r="14">
          <cell r="C14" t="str">
            <v>이보현</v>
          </cell>
          <cell r="E14" t="str">
            <v>부산중앙여자중</v>
          </cell>
          <cell r="F14" t="str">
            <v>5.10</v>
          </cell>
          <cell r="G14" t="str">
            <v>0.2</v>
          </cell>
        </row>
        <row r="15">
          <cell r="C15" t="str">
            <v>지경희</v>
          </cell>
          <cell r="E15" t="str">
            <v>전남체육중</v>
          </cell>
          <cell r="F15" t="str">
            <v>5.06</v>
          </cell>
          <cell r="G15" t="str">
            <v>-1.2</v>
          </cell>
        </row>
        <row r="16">
          <cell r="C16" t="str">
            <v>이하얀</v>
          </cell>
          <cell r="E16" t="str">
            <v>거제중앙중</v>
          </cell>
          <cell r="F16" t="str">
            <v>5.00</v>
          </cell>
          <cell r="G16" t="str">
            <v>-0.2</v>
          </cell>
        </row>
        <row r="17">
          <cell r="C17" t="str">
            <v>김지원</v>
          </cell>
          <cell r="E17" t="str">
            <v>경기체육중</v>
          </cell>
          <cell r="F17" t="str">
            <v>4.96</v>
          </cell>
          <cell r="G17" t="str">
            <v>-0.1</v>
          </cell>
        </row>
        <row r="18">
          <cell r="C18" t="str">
            <v>신지선</v>
          </cell>
          <cell r="E18" t="str">
            <v>익산어양중</v>
          </cell>
          <cell r="F18" t="str">
            <v>4.78</v>
          </cell>
          <cell r="G18" t="str">
            <v>0.4</v>
          </cell>
        </row>
      </sheetData>
      <sheetData sheetId="3">
        <row r="11">
          <cell r="C11" t="str">
            <v>최하나</v>
          </cell>
          <cell r="E11" t="str">
            <v>익산지원중</v>
          </cell>
          <cell r="F11" t="str">
            <v>14.32</v>
          </cell>
        </row>
        <row r="12">
          <cell r="C12" t="str">
            <v>김동희</v>
          </cell>
          <cell r="E12" t="str">
            <v>광주체육중</v>
          </cell>
          <cell r="F12" t="str">
            <v>13.61</v>
          </cell>
        </row>
        <row r="13">
          <cell r="C13" t="str">
            <v>김예빈</v>
          </cell>
          <cell r="E13" t="str">
            <v>경기철산중</v>
          </cell>
          <cell r="F13" t="str">
            <v>11.78</v>
          </cell>
        </row>
        <row r="14">
          <cell r="C14" t="str">
            <v>은소진</v>
          </cell>
          <cell r="E14" t="str">
            <v>울산스포츠과학중</v>
          </cell>
          <cell r="F14" t="str">
            <v>11.58</v>
          </cell>
        </row>
        <row r="15">
          <cell r="C15" t="str">
            <v>권솔</v>
          </cell>
          <cell r="E15" t="str">
            <v>울산스포츠과학중</v>
          </cell>
          <cell r="F15" t="str">
            <v>11.56</v>
          </cell>
        </row>
        <row r="16">
          <cell r="C16" t="str">
            <v>김예빈</v>
          </cell>
          <cell r="E16" t="str">
            <v>익산지원중</v>
          </cell>
          <cell r="F16" t="str">
            <v>11.46</v>
          </cell>
        </row>
        <row r="17">
          <cell r="C17" t="str">
            <v>최가은</v>
          </cell>
          <cell r="E17" t="str">
            <v>충주여자중</v>
          </cell>
          <cell r="F17" t="str">
            <v>11.43</v>
          </cell>
        </row>
        <row r="18">
          <cell r="C18" t="str">
            <v>임채연</v>
          </cell>
          <cell r="E18" t="str">
            <v>홍성여자중</v>
          </cell>
          <cell r="F18" t="str">
            <v>11.16</v>
          </cell>
        </row>
      </sheetData>
      <sheetData sheetId="4">
        <row r="11">
          <cell r="C11" t="str">
            <v>김소연</v>
          </cell>
          <cell r="E11" t="str">
            <v>울산스포츠과학중</v>
          </cell>
          <cell r="F11" t="str">
            <v>11.61</v>
          </cell>
          <cell r="G11" t="str">
            <v>-0.2</v>
          </cell>
        </row>
        <row r="12">
          <cell r="C12" t="str">
            <v>김송현</v>
          </cell>
          <cell r="E12" t="str">
            <v>고창여자중</v>
          </cell>
          <cell r="F12" t="str">
            <v>11.58</v>
          </cell>
          <cell r="G12" t="str">
            <v>0.6</v>
          </cell>
        </row>
        <row r="13">
          <cell r="C13" t="str">
            <v>지경희</v>
          </cell>
          <cell r="E13" t="str">
            <v>전남체육중</v>
          </cell>
          <cell r="F13" t="str">
            <v>11.50</v>
          </cell>
          <cell r="G13" t="str">
            <v>-0.0</v>
          </cell>
        </row>
        <row r="14">
          <cell r="C14" t="str">
            <v>임채영</v>
          </cell>
          <cell r="E14" t="str">
            <v>익산어양중</v>
          </cell>
          <cell r="F14" t="str">
            <v>11.23</v>
          </cell>
          <cell r="G14" t="str">
            <v>0.3</v>
          </cell>
        </row>
        <row r="15">
          <cell r="C15" t="str">
            <v>송지영</v>
          </cell>
          <cell r="E15" t="str">
            <v>울산스포츠과학중</v>
          </cell>
          <cell r="F15" t="str">
            <v>11.16</v>
          </cell>
          <cell r="G15" t="str">
            <v>-0.3</v>
          </cell>
        </row>
        <row r="16">
          <cell r="C16" t="str">
            <v>안성경</v>
          </cell>
          <cell r="E16" t="str">
            <v>충주여자중</v>
          </cell>
          <cell r="F16" t="str">
            <v>10.67</v>
          </cell>
          <cell r="G16" t="str">
            <v>0.7</v>
          </cell>
        </row>
        <row r="17">
          <cell r="C17" t="str">
            <v>이서영</v>
          </cell>
          <cell r="E17" t="str">
            <v>홍성여자중</v>
          </cell>
          <cell r="F17" t="str">
            <v>10.67</v>
          </cell>
          <cell r="G17" t="str">
            <v>0.9</v>
          </cell>
        </row>
        <row r="18">
          <cell r="C18" t="str">
            <v>이진아</v>
          </cell>
          <cell r="E18" t="str">
            <v>경기덕정중</v>
          </cell>
          <cell r="F18" t="str">
            <v>10.08</v>
          </cell>
          <cell r="G18" t="str">
            <v>0.1</v>
          </cell>
        </row>
      </sheetData>
      <sheetData sheetId="5">
        <row r="11">
          <cell r="C11" t="str">
            <v>최하나</v>
          </cell>
          <cell r="E11" t="str">
            <v>익산지원중</v>
          </cell>
          <cell r="F11" t="str">
            <v>38.83</v>
          </cell>
        </row>
        <row r="12">
          <cell r="C12" t="str">
            <v>김윤서</v>
          </cell>
          <cell r="E12" t="str">
            <v>전북체육중</v>
          </cell>
          <cell r="F12" t="str">
            <v>38.78</v>
          </cell>
        </row>
        <row r="13">
          <cell r="C13" t="str">
            <v>김예빈</v>
          </cell>
          <cell r="E13" t="str">
            <v>경기철산중</v>
          </cell>
          <cell r="F13" t="str">
            <v>38.29</v>
          </cell>
        </row>
        <row r="14">
          <cell r="C14" t="str">
            <v>박서현</v>
          </cell>
          <cell r="E14" t="str">
            <v>거창여자중</v>
          </cell>
          <cell r="F14" t="str">
            <v>33.23</v>
          </cell>
        </row>
        <row r="15">
          <cell r="C15" t="str">
            <v>김다빈</v>
          </cell>
          <cell r="E15" t="str">
            <v>서생중</v>
          </cell>
          <cell r="F15" t="str">
            <v>32.73</v>
          </cell>
        </row>
        <row r="16">
          <cell r="C16" t="str">
            <v>임현아</v>
          </cell>
          <cell r="E16" t="str">
            <v>경기체육중</v>
          </cell>
          <cell r="F16" t="str">
            <v>31.13</v>
          </cell>
        </row>
        <row r="17">
          <cell r="C17" t="str">
            <v>천서윤</v>
          </cell>
          <cell r="E17" t="str">
            <v>진남여자중</v>
          </cell>
          <cell r="F17" t="str">
            <v>30.69</v>
          </cell>
        </row>
        <row r="18">
          <cell r="C18" t="str">
            <v>김민하</v>
          </cell>
          <cell r="E18" t="str">
            <v>울산스포츠과학중</v>
          </cell>
          <cell r="F18" t="str">
            <v>29.91</v>
          </cell>
        </row>
      </sheetData>
      <sheetData sheetId="6">
        <row r="11">
          <cell r="C11" t="str">
            <v>윤예림</v>
          </cell>
          <cell r="E11" t="str">
            <v>경기체육중</v>
          </cell>
          <cell r="F11" t="str">
            <v>37.11</v>
          </cell>
        </row>
        <row r="12">
          <cell r="C12" t="str">
            <v>서연</v>
          </cell>
          <cell r="E12" t="str">
            <v>익산지원중</v>
          </cell>
          <cell r="F12" t="str">
            <v>36.37</v>
          </cell>
        </row>
        <row r="13">
          <cell r="C13" t="str">
            <v>강민지</v>
          </cell>
          <cell r="E13" t="str">
            <v>이리동중</v>
          </cell>
          <cell r="F13" t="str">
            <v>31.47</v>
          </cell>
        </row>
        <row r="14">
          <cell r="C14" t="str">
            <v>박지영</v>
          </cell>
          <cell r="E14" t="str">
            <v>충북영동중</v>
          </cell>
          <cell r="F14" t="str">
            <v>30.24</v>
          </cell>
        </row>
        <row r="15">
          <cell r="C15" t="str">
            <v>하지영</v>
          </cell>
          <cell r="E15" t="str">
            <v>광주체육중</v>
          </cell>
          <cell r="F15" t="str">
            <v>25.31</v>
          </cell>
        </row>
        <row r="16">
          <cell r="C16" t="str">
            <v>박서영</v>
          </cell>
          <cell r="E16" t="str">
            <v>서생중</v>
          </cell>
          <cell r="F16" t="str">
            <v>25.08</v>
          </cell>
        </row>
        <row r="17">
          <cell r="C17" t="str">
            <v>최지우</v>
          </cell>
          <cell r="E17" t="str">
            <v>홍성여자중</v>
          </cell>
          <cell r="F17" t="str">
            <v>25.06</v>
          </cell>
        </row>
        <row r="18">
          <cell r="C18" t="str">
            <v>김은진</v>
          </cell>
          <cell r="E18" t="str">
            <v>성일중</v>
          </cell>
          <cell r="F18" t="str">
            <v>24.78</v>
          </cell>
        </row>
      </sheetData>
      <sheetData sheetId="7">
        <row r="11">
          <cell r="C11" t="str">
            <v>김주현</v>
          </cell>
          <cell r="E11" t="str">
            <v>대흥중</v>
          </cell>
          <cell r="F11" t="str">
            <v>3,522점</v>
          </cell>
        </row>
        <row r="12">
          <cell r="C12" t="str">
            <v>정연지</v>
          </cell>
          <cell r="E12" t="str">
            <v>구월여자중</v>
          </cell>
          <cell r="F12" t="str">
            <v>2,695점</v>
          </cell>
        </row>
        <row r="13">
          <cell r="C13" t="str">
            <v>서민진</v>
          </cell>
          <cell r="E13" t="str">
            <v>경기부천여자중</v>
          </cell>
          <cell r="F13" t="str">
            <v>2,616점</v>
          </cell>
        </row>
        <row r="14">
          <cell r="C14" t="str">
            <v>김수목</v>
          </cell>
          <cell r="E14" t="str">
            <v>거제중앙중</v>
          </cell>
          <cell r="F14" t="str">
            <v>2,260점</v>
          </cell>
        </row>
        <row r="15">
          <cell r="C15" t="str">
            <v>이예원</v>
          </cell>
          <cell r="E15" t="str">
            <v>계룡중</v>
          </cell>
          <cell r="F15" t="str">
            <v>2,178점</v>
          </cell>
        </row>
        <row r="16">
          <cell r="C16" t="str">
            <v>황사라</v>
          </cell>
          <cell r="E16" t="str">
            <v>광주체육중</v>
          </cell>
          <cell r="F16" t="str">
            <v>1,607점</v>
          </cell>
        </row>
        <row r="17">
          <cell r="C17" t="str">
            <v>이예솔</v>
          </cell>
          <cell r="E17" t="str">
            <v>대전구봉중</v>
          </cell>
          <cell r="F17" t="str">
            <v>1,365점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0.7</v>
          </cell>
        </row>
        <row r="11">
          <cell r="C11" t="str">
            <v>김수우</v>
          </cell>
          <cell r="E11" t="str">
            <v>대전구봉중</v>
          </cell>
          <cell r="F11" t="str">
            <v>11.50</v>
          </cell>
        </row>
        <row r="12">
          <cell r="C12" t="str">
            <v>석민수</v>
          </cell>
          <cell r="E12" t="str">
            <v>부산대신중</v>
          </cell>
          <cell r="F12" t="str">
            <v>12.03</v>
          </cell>
        </row>
        <row r="13">
          <cell r="C13" t="str">
            <v>이지훈</v>
          </cell>
          <cell r="E13" t="str">
            <v>경기석우중</v>
          </cell>
          <cell r="F13" t="str">
            <v>12.05</v>
          </cell>
        </row>
        <row r="14">
          <cell r="C14" t="str">
            <v>서정수</v>
          </cell>
          <cell r="E14" t="str">
            <v>경기석우중</v>
          </cell>
          <cell r="F14" t="str">
            <v>12.06</v>
          </cell>
        </row>
        <row r="15">
          <cell r="C15" t="str">
            <v>고인성</v>
          </cell>
          <cell r="E15" t="str">
            <v>대전구봉중</v>
          </cell>
          <cell r="F15" t="str">
            <v>12.34</v>
          </cell>
        </row>
        <row r="16">
          <cell r="C16" t="str">
            <v>이용환</v>
          </cell>
          <cell r="E16" t="str">
            <v>경기수성중</v>
          </cell>
          <cell r="F16" t="str">
            <v>12.38</v>
          </cell>
        </row>
        <row r="17">
          <cell r="C17" t="str">
            <v>나상우</v>
          </cell>
          <cell r="E17" t="str">
            <v>전남체육중</v>
          </cell>
          <cell r="F17" t="str">
            <v>12.46</v>
          </cell>
        </row>
        <row r="18">
          <cell r="C18" t="str">
            <v>김지훈</v>
          </cell>
          <cell r="E18" t="str">
            <v>온양용화중</v>
          </cell>
          <cell r="F18" t="str">
            <v>13.05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정준민</v>
          </cell>
          <cell r="E11" t="str">
            <v>대흥중</v>
          </cell>
          <cell r="F11" t="str">
            <v>52.51</v>
          </cell>
        </row>
        <row r="12">
          <cell r="C12" t="str">
            <v>김지환</v>
          </cell>
          <cell r="E12" t="str">
            <v>양정중</v>
          </cell>
          <cell r="F12" t="str">
            <v>53.94</v>
          </cell>
        </row>
        <row r="13">
          <cell r="C13" t="str">
            <v>한태건</v>
          </cell>
          <cell r="E13" t="str">
            <v>경기용인중</v>
          </cell>
          <cell r="F13" t="str">
            <v>54.18</v>
          </cell>
        </row>
        <row r="14">
          <cell r="C14" t="str">
            <v>고재혁</v>
          </cell>
          <cell r="E14" t="str">
            <v>제주중</v>
          </cell>
          <cell r="F14" t="str">
            <v>54.95</v>
          </cell>
        </row>
        <row r="15">
          <cell r="C15" t="str">
            <v>황의찬</v>
          </cell>
          <cell r="E15" t="str">
            <v>거제중앙중</v>
          </cell>
          <cell r="F15" t="str">
            <v>55.95</v>
          </cell>
        </row>
        <row r="16">
          <cell r="C16" t="str">
            <v>이윤상</v>
          </cell>
          <cell r="E16" t="str">
            <v>경기체육중</v>
          </cell>
          <cell r="F16" t="str">
            <v>59.00</v>
          </cell>
        </row>
        <row r="17">
          <cell r="C17" t="str">
            <v>김현</v>
          </cell>
          <cell r="E17" t="str">
            <v>인천남중</v>
          </cell>
          <cell r="F17" t="str">
            <v>59.28</v>
          </cell>
        </row>
        <row r="18">
          <cell r="C18" t="str">
            <v>임정현</v>
          </cell>
          <cell r="E18" t="str">
            <v>경기부천부곡중</v>
          </cell>
          <cell r="F18" t="str">
            <v>59.32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김은혁</v>
          </cell>
          <cell r="E11" t="str">
            <v>배문중</v>
          </cell>
          <cell r="F11" t="str">
            <v>4:23.82</v>
          </cell>
        </row>
        <row r="12">
          <cell r="C12" t="str">
            <v>김도연</v>
          </cell>
          <cell r="E12" t="str">
            <v>경기전곡중</v>
          </cell>
          <cell r="F12" t="str">
            <v>4:26.09</v>
          </cell>
        </row>
        <row r="13">
          <cell r="C13" t="str">
            <v>김용빈</v>
          </cell>
          <cell r="E13" t="str">
            <v>양정중</v>
          </cell>
          <cell r="F13" t="str">
            <v>4:29.44</v>
          </cell>
        </row>
        <row r="14">
          <cell r="C14" t="str">
            <v>유우진</v>
          </cell>
          <cell r="E14" t="str">
            <v>배문중</v>
          </cell>
          <cell r="F14" t="str">
            <v>4:34.16</v>
          </cell>
        </row>
        <row r="15">
          <cell r="C15" t="str">
            <v>김재현</v>
          </cell>
          <cell r="E15" t="str">
            <v>배문중</v>
          </cell>
          <cell r="F15" t="str">
            <v>4:36.33</v>
          </cell>
        </row>
        <row r="16">
          <cell r="C16" t="str">
            <v>손현준</v>
          </cell>
          <cell r="E16" t="str">
            <v>경기체육중</v>
          </cell>
          <cell r="F16" t="str">
            <v>4:36.33</v>
          </cell>
        </row>
        <row r="17">
          <cell r="C17" t="str">
            <v>정의찬</v>
          </cell>
          <cell r="E17" t="str">
            <v>충일중</v>
          </cell>
          <cell r="F17" t="str">
            <v>4:37.25</v>
          </cell>
        </row>
        <row r="18">
          <cell r="C18" t="str">
            <v>서재민</v>
          </cell>
          <cell r="E18" t="str">
            <v>밀양중</v>
          </cell>
          <cell r="F18" t="str">
            <v>4:38.71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박태양</v>
          </cell>
          <cell r="E11" t="str">
            <v>온양용화중</v>
          </cell>
          <cell r="F11" t="str">
            <v>5.75</v>
          </cell>
          <cell r="G11" t="str">
            <v>0.3</v>
          </cell>
        </row>
        <row r="12">
          <cell r="C12" t="str">
            <v>홍원의</v>
          </cell>
          <cell r="E12" t="str">
            <v>동명중</v>
          </cell>
          <cell r="F12" t="str">
            <v>5.47</v>
          </cell>
          <cell r="G12" t="str">
            <v>-0.2</v>
          </cell>
        </row>
        <row r="13">
          <cell r="C13" t="str">
            <v>이동규</v>
          </cell>
          <cell r="E13" t="str">
            <v>동방중</v>
          </cell>
          <cell r="F13" t="str">
            <v>5.43</v>
          </cell>
          <cell r="G13" t="str">
            <v>0.2</v>
          </cell>
        </row>
        <row r="14">
          <cell r="C14" t="str">
            <v>황서준</v>
          </cell>
          <cell r="E14" t="str">
            <v>거제중앙중</v>
          </cell>
          <cell r="F14" t="str">
            <v>5.33</v>
          </cell>
          <cell r="G14" t="str">
            <v>0.3</v>
          </cell>
        </row>
        <row r="15">
          <cell r="C15" t="str">
            <v>박한빛</v>
          </cell>
          <cell r="E15" t="str">
            <v>익산어양중</v>
          </cell>
          <cell r="F15" t="str">
            <v>5.24</v>
          </cell>
          <cell r="G15" t="str">
            <v>-1.2</v>
          </cell>
        </row>
        <row r="16">
          <cell r="C16" t="str">
            <v>정건우</v>
          </cell>
          <cell r="E16" t="str">
            <v>전라중</v>
          </cell>
          <cell r="F16" t="str">
            <v>5.22</v>
          </cell>
          <cell r="G16" t="str">
            <v>-0.5</v>
          </cell>
        </row>
        <row r="17">
          <cell r="C17" t="str">
            <v>신준수</v>
          </cell>
          <cell r="E17" t="str">
            <v>경기대경중</v>
          </cell>
          <cell r="F17" t="str">
            <v>5.18</v>
          </cell>
          <cell r="G17" t="str">
            <v>0.4</v>
          </cell>
        </row>
        <row r="18">
          <cell r="C18" t="str">
            <v>이준희</v>
          </cell>
          <cell r="E18" t="str">
            <v>서울백운중</v>
          </cell>
          <cell r="F18" t="str">
            <v>5.13</v>
          </cell>
          <cell r="G18" t="str">
            <v>-1.9</v>
          </cell>
        </row>
      </sheetData>
      <sheetData sheetId="1">
        <row r="11">
          <cell r="C11" t="str">
            <v>강인구</v>
          </cell>
          <cell r="E11" t="str">
            <v>조치원중</v>
          </cell>
          <cell r="F11" t="str">
            <v>44.82</v>
          </cell>
        </row>
        <row r="12">
          <cell r="C12" t="str">
            <v>박성민</v>
          </cell>
          <cell r="E12" t="str">
            <v>삼성중</v>
          </cell>
          <cell r="F12" t="str">
            <v>39.87</v>
          </cell>
        </row>
        <row r="13">
          <cell r="C13" t="str">
            <v>정준석</v>
          </cell>
          <cell r="E13" t="str">
            <v>경기체육중</v>
          </cell>
          <cell r="F13" t="str">
            <v>39.65</v>
          </cell>
        </row>
        <row r="14">
          <cell r="C14" t="str">
            <v>심하민</v>
          </cell>
          <cell r="E14" t="str">
            <v>전북체육중</v>
          </cell>
          <cell r="F14" t="str">
            <v>34.21</v>
          </cell>
        </row>
        <row r="15">
          <cell r="C15" t="str">
            <v>강준희</v>
          </cell>
          <cell r="E15" t="str">
            <v>충북영동중</v>
          </cell>
          <cell r="F15" t="str">
            <v>27.87</v>
          </cell>
        </row>
        <row r="16">
          <cell r="C16" t="str">
            <v>반승우</v>
          </cell>
          <cell r="E16" t="str">
            <v>동주중</v>
          </cell>
          <cell r="F16" t="str">
            <v>17.46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양혜령</v>
          </cell>
          <cell r="E11" t="str">
            <v>조치원여자중</v>
          </cell>
          <cell r="F11" t="str">
            <v>12.85</v>
          </cell>
        </row>
        <row r="12">
          <cell r="C12" t="str">
            <v>신가영</v>
          </cell>
          <cell r="E12" t="str">
            <v>상주여자중</v>
          </cell>
          <cell r="F12" t="str">
            <v>12.93</v>
          </cell>
        </row>
        <row r="13">
          <cell r="C13" t="str">
            <v>송수하</v>
          </cell>
          <cell r="E13" t="str">
            <v>전남체육중</v>
          </cell>
          <cell r="F13" t="str">
            <v>13.11</v>
          </cell>
        </row>
        <row r="14">
          <cell r="C14" t="str">
            <v>김찬송</v>
          </cell>
          <cell r="E14" t="str">
            <v>비아중</v>
          </cell>
          <cell r="F14" t="str">
            <v>13.12</v>
          </cell>
        </row>
        <row r="15">
          <cell r="C15" t="str">
            <v>손지오</v>
          </cell>
          <cell r="E15" t="str">
            <v>광주체육중</v>
          </cell>
          <cell r="F15" t="str">
            <v>13.49</v>
          </cell>
        </row>
        <row r="16">
          <cell r="C16" t="str">
            <v>임하늘</v>
          </cell>
          <cell r="E16" t="str">
            <v>경기덕정중</v>
          </cell>
          <cell r="F16" t="str">
            <v>13.61</v>
          </cell>
        </row>
        <row r="17">
          <cell r="C17" t="str">
            <v>최윤경</v>
          </cell>
          <cell r="E17" t="str">
            <v>경기덕계중</v>
          </cell>
          <cell r="F17" t="str">
            <v>13.82</v>
          </cell>
        </row>
        <row r="18">
          <cell r="C18" t="str">
            <v>좌윤혜</v>
          </cell>
          <cell r="E18" t="str">
            <v>경기저동중</v>
          </cell>
          <cell r="F18" t="str">
            <v>13.96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이민형</v>
          </cell>
          <cell r="E11" t="str">
            <v>경북김천동신초</v>
          </cell>
          <cell r="F11" t="str">
            <v>2:18.30</v>
          </cell>
        </row>
        <row r="12">
          <cell r="C12" t="str">
            <v>정신유</v>
          </cell>
          <cell r="E12" t="str">
            <v>광주수문초</v>
          </cell>
          <cell r="F12" t="str">
            <v>2:18.75</v>
          </cell>
        </row>
        <row r="13">
          <cell r="C13" t="str">
            <v>박민수</v>
          </cell>
          <cell r="E13" t="str">
            <v>포은초</v>
          </cell>
          <cell r="F13" t="str">
            <v>2:25.18</v>
          </cell>
        </row>
        <row r="14">
          <cell r="C14" t="str">
            <v>최현문</v>
          </cell>
          <cell r="E14" t="str">
            <v>차동초</v>
          </cell>
          <cell r="F14" t="str">
            <v>2:28.40</v>
          </cell>
        </row>
        <row r="15">
          <cell r="C15" t="str">
            <v>이인서</v>
          </cell>
          <cell r="E15" t="str">
            <v>경기금정초</v>
          </cell>
          <cell r="F15" t="str">
            <v>2:31.46</v>
          </cell>
        </row>
        <row r="16">
          <cell r="C16" t="str">
            <v>장희찬</v>
          </cell>
          <cell r="E16" t="str">
            <v>경기산남초</v>
          </cell>
          <cell r="F16" t="str">
            <v>2:36.87</v>
          </cell>
        </row>
        <row r="17">
          <cell r="C17" t="str">
            <v>김하랑</v>
          </cell>
          <cell r="E17" t="str">
            <v>충북이수초</v>
          </cell>
          <cell r="F17" t="str">
            <v>2:37.46</v>
          </cell>
        </row>
        <row r="18">
          <cell r="C18" t="str">
            <v>김택건</v>
          </cell>
          <cell r="E18" t="str">
            <v>경기광명초</v>
          </cell>
          <cell r="F18" t="str">
            <v>2:48.19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이수영</v>
          </cell>
          <cell r="E11" t="str">
            <v>가좌여자중</v>
          </cell>
          <cell r="F11" t="str">
            <v>1:01.56</v>
          </cell>
        </row>
        <row r="12">
          <cell r="C12" t="str">
            <v>김서현</v>
          </cell>
          <cell r="E12" t="str">
            <v>경기저동중</v>
          </cell>
          <cell r="F12" t="str">
            <v>1:03.71</v>
          </cell>
        </row>
        <row r="13">
          <cell r="C13" t="str">
            <v>장정민</v>
          </cell>
          <cell r="E13" t="str">
            <v>거제중앙중</v>
          </cell>
          <cell r="F13" t="str">
            <v>1:03.87</v>
          </cell>
        </row>
        <row r="14">
          <cell r="C14" t="str">
            <v>윤예린</v>
          </cell>
          <cell r="E14" t="str">
            <v>부산체육중</v>
          </cell>
          <cell r="F14" t="str">
            <v>1:04.88</v>
          </cell>
        </row>
        <row r="15">
          <cell r="C15" t="str">
            <v>황보라</v>
          </cell>
          <cell r="E15" t="str">
            <v>홍성여자중</v>
          </cell>
          <cell r="F15" t="str">
            <v>1:12.90</v>
          </cell>
        </row>
        <row r="16">
          <cell r="C16" t="str">
            <v>서여원</v>
          </cell>
          <cell r="E16" t="str">
            <v>경기백현중</v>
          </cell>
          <cell r="F16" t="str">
            <v>1:14.82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이예원</v>
          </cell>
          <cell r="E11" t="str">
            <v>충북영동중</v>
          </cell>
          <cell r="F11" t="str">
            <v>4:57.18</v>
          </cell>
        </row>
        <row r="12">
          <cell r="C12" t="str">
            <v>조수빈</v>
          </cell>
          <cell r="E12" t="str">
            <v>태인중</v>
          </cell>
          <cell r="F12" t="str">
            <v>5:04.35</v>
          </cell>
        </row>
        <row r="13">
          <cell r="C13" t="str">
            <v>박우림</v>
          </cell>
          <cell r="E13" t="str">
            <v>정선중</v>
          </cell>
          <cell r="F13" t="str">
            <v>5:04.90</v>
          </cell>
        </row>
        <row r="14">
          <cell r="C14" t="str">
            <v>김소민</v>
          </cell>
          <cell r="E14" t="str">
            <v>경기체육중</v>
          </cell>
          <cell r="F14" t="str">
            <v>5:05.05</v>
          </cell>
        </row>
        <row r="15">
          <cell r="C15" t="str">
            <v>신민희</v>
          </cell>
          <cell r="E15" t="str">
            <v>서생중</v>
          </cell>
          <cell r="F15" t="str">
            <v>5:22.71</v>
          </cell>
        </row>
        <row r="16">
          <cell r="C16" t="str">
            <v>박소희</v>
          </cell>
          <cell r="E16" t="str">
            <v>전남체육중</v>
          </cell>
          <cell r="F16" t="str">
            <v>5:24.80</v>
          </cell>
        </row>
        <row r="17">
          <cell r="C17" t="str">
            <v>강도현</v>
          </cell>
          <cell r="E17" t="str">
            <v>신성여자중</v>
          </cell>
          <cell r="F17" t="str">
            <v>5:32.56</v>
          </cell>
        </row>
        <row r="18">
          <cell r="C18" t="str">
            <v>최서영</v>
          </cell>
          <cell r="E18" t="str">
            <v>대전체육중</v>
          </cell>
          <cell r="F18" t="str">
            <v>5:33.82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이서영</v>
          </cell>
          <cell r="E11" t="str">
            <v>홍성여자중</v>
          </cell>
          <cell r="F11" t="str">
            <v>4.89</v>
          </cell>
          <cell r="G11" t="str">
            <v>-0.0</v>
          </cell>
        </row>
        <row r="12">
          <cell r="C12" t="str">
            <v>김수연</v>
          </cell>
          <cell r="E12" t="str">
            <v>인화여자중</v>
          </cell>
          <cell r="F12" t="str">
            <v>4.60</v>
          </cell>
          <cell r="G12" t="str">
            <v>0.8</v>
          </cell>
        </row>
        <row r="13">
          <cell r="C13" t="str">
            <v>허정인</v>
          </cell>
          <cell r="E13" t="str">
            <v>광주체육중</v>
          </cell>
          <cell r="F13" t="str">
            <v>4.58</v>
          </cell>
          <cell r="G13" t="str">
            <v>-0.5</v>
          </cell>
        </row>
        <row r="14">
          <cell r="C14" t="str">
            <v>여채빈</v>
          </cell>
          <cell r="E14" t="str">
            <v>경기문산중</v>
          </cell>
          <cell r="F14" t="str">
            <v>4.52</v>
          </cell>
          <cell r="G14" t="str">
            <v>-0.4</v>
          </cell>
        </row>
        <row r="15">
          <cell r="C15" t="str">
            <v>정지원</v>
          </cell>
          <cell r="E15" t="str">
            <v>대흥중</v>
          </cell>
          <cell r="F15" t="str">
            <v>4.36</v>
          </cell>
          <cell r="G15" t="str">
            <v>0.5</v>
          </cell>
        </row>
        <row r="16">
          <cell r="C16" t="str">
            <v>이예린</v>
          </cell>
          <cell r="E16" t="str">
            <v>대전체육중</v>
          </cell>
          <cell r="F16" t="str">
            <v>4.32</v>
          </cell>
          <cell r="G16" t="str">
            <v>-0.1</v>
          </cell>
        </row>
        <row r="17">
          <cell r="C17" t="str">
            <v>정현진</v>
          </cell>
          <cell r="E17" t="str">
            <v>전라중</v>
          </cell>
          <cell r="F17" t="str">
            <v>4.29</v>
          </cell>
          <cell r="G17" t="str">
            <v>-1.4</v>
          </cell>
        </row>
        <row r="18">
          <cell r="C18" t="str">
            <v>이진아</v>
          </cell>
          <cell r="E18" t="str">
            <v>경기덕정중</v>
          </cell>
          <cell r="F18" t="str">
            <v>4.05</v>
          </cell>
          <cell r="G18" t="str">
            <v>0.3</v>
          </cell>
        </row>
      </sheetData>
      <sheetData sheetId="1">
        <row r="11">
          <cell r="C11" t="str">
            <v>송채은</v>
          </cell>
          <cell r="E11" t="str">
            <v>서생중</v>
          </cell>
          <cell r="F11" t="str">
            <v>34.46</v>
          </cell>
        </row>
        <row r="12">
          <cell r="C12" t="str">
            <v>김민선</v>
          </cell>
          <cell r="E12" t="str">
            <v>우석중</v>
          </cell>
          <cell r="F12" t="str">
            <v>33.62</v>
          </cell>
        </row>
        <row r="13">
          <cell r="C13" t="str">
            <v>양석주</v>
          </cell>
          <cell r="E13" t="str">
            <v>문경여자중</v>
          </cell>
          <cell r="F13" t="str">
            <v>33.02</v>
          </cell>
        </row>
        <row r="14">
          <cell r="C14" t="str">
            <v>김하은</v>
          </cell>
          <cell r="E14" t="str">
            <v>경기체육중</v>
          </cell>
          <cell r="F14" t="str">
            <v>30.08</v>
          </cell>
        </row>
        <row r="15">
          <cell r="C15" t="str">
            <v>양아름</v>
          </cell>
          <cell r="E15" t="str">
            <v>익산지원중</v>
          </cell>
          <cell r="F15" t="str">
            <v>28.64</v>
          </cell>
        </row>
        <row r="16">
          <cell r="C16" t="str">
            <v>장예영</v>
          </cell>
          <cell r="E16" t="str">
            <v>조치원여자중</v>
          </cell>
          <cell r="F16" t="str">
            <v>25.12</v>
          </cell>
        </row>
        <row r="17">
          <cell r="C17" t="str">
            <v>장현선</v>
          </cell>
          <cell r="E17" t="str">
            <v>인제중</v>
          </cell>
          <cell r="F17" t="str">
            <v>24.74</v>
          </cell>
        </row>
        <row r="18">
          <cell r="C18" t="str">
            <v>김하은</v>
          </cell>
          <cell r="E18" t="str">
            <v>신성여자중</v>
          </cell>
          <cell r="F18" t="str">
            <v>23.41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0.1</v>
          </cell>
        </row>
        <row r="11">
          <cell r="C11" t="str">
            <v>한상욱</v>
          </cell>
          <cell r="E11" t="str">
            <v>경기덕계고</v>
          </cell>
          <cell r="F11">
            <v>10.72</v>
          </cell>
        </row>
        <row r="12">
          <cell r="C12" t="str">
            <v>반인호</v>
          </cell>
          <cell r="E12" t="str">
            <v>문산수억고</v>
          </cell>
          <cell r="F12">
            <v>10.73</v>
          </cell>
        </row>
        <row r="13">
          <cell r="C13" t="str">
            <v>최선재</v>
          </cell>
          <cell r="E13" t="str">
            <v>경남체육고</v>
          </cell>
          <cell r="F13">
            <v>10.79</v>
          </cell>
        </row>
        <row r="14">
          <cell r="C14" t="str">
            <v>이시몬</v>
          </cell>
          <cell r="E14" t="str">
            <v>경기체육고</v>
          </cell>
          <cell r="F14">
            <v>10.86</v>
          </cell>
        </row>
        <row r="15">
          <cell r="C15" t="str">
            <v>조영민</v>
          </cell>
          <cell r="E15" t="str">
            <v>전남체육고</v>
          </cell>
          <cell r="F15">
            <v>11.01</v>
          </cell>
        </row>
        <row r="16">
          <cell r="C16" t="str">
            <v>최기만</v>
          </cell>
          <cell r="E16" t="str">
            <v>부산체육고</v>
          </cell>
          <cell r="F16">
            <v>11.07</v>
          </cell>
        </row>
        <row r="17">
          <cell r="C17" t="str">
            <v>김남혁</v>
          </cell>
          <cell r="E17" t="str">
            <v>대전체육고</v>
          </cell>
          <cell r="F17">
            <v>11.08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1.0</v>
          </cell>
        </row>
        <row r="11">
          <cell r="C11" t="str">
            <v>이재성</v>
          </cell>
          <cell r="E11" t="str">
            <v>경기덕계고</v>
          </cell>
          <cell r="F11" t="str">
            <v>21.22CR</v>
          </cell>
        </row>
        <row r="12">
          <cell r="C12" t="str">
            <v>최진환</v>
          </cell>
          <cell r="E12" t="str">
            <v>경기문산제일고</v>
          </cell>
          <cell r="F12">
            <v>21.64</v>
          </cell>
        </row>
        <row r="13">
          <cell r="C13" t="str">
            <v>이시몬</v>
          </cell>
          <cell r="E13" t="str">
            <v>경기체육고</v>
          </cell>
          <cell r="F13">
            <v>21.87</v>
          </cell>
        </row>
        <row r="14">
          <cell r="C14" t="str">
            <v>조영민</v>
          </cell>
          <cell r="E14" t="str">
            <v>전남체육고</v>
          </cell>
          <cell r="F14">
            <v>22.04</v>
          </cell>
        </row>
        <row r="15">
          <cell r="C15" t="str">
            <v>김남혁</v>
          </cell>
          <cell r="E15" t="str">
            <v>대전체육고</v>
          </cell>
          <cell r="F15">
            <v>22.14</v>
          </cell>
        </row>
        <row r="16">
          <cell r="C16" t="str">
            <v>안성우</v>
          </cell>
          <cell r="E16" t="str">
            <v>전북체육고</v>
          </cell>
          <cell r="F16">
            <v>22.38</v>
          </cell>
        </row>
        <row r="17">
          <cell r="C17" t="str">
            <v>이주원</v>
          </cell>
          <cell r="E17" t="str">
            <v>세정상업고</v>
          </cell>
          <cell r="F17">
            <v>22.69</v>
          </cell>
        </row>
        <row r="18">
          <cell r="C18" t="str">
            <v>이승찬</v>
          </cell>
          <cell r="E18" t="str">
            <v>한강미디어고</v>
          </cell>
          <cell r="F18">
            <v>22.78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이도하</v>
          </cell>
          <cell r="E11" t="str">
            <v>문산수억고</v>
          </cell>
          <cell r="F11">
            <v>48.78</v>
          </cell>
        </row>
        <row r="12">
          <cell r="C12" t="str">
            <v>주진영</v>
          </cell>
          <cell r="E12" t="str">
            <v>서울체육고</v>
          </cell>
          <cell r="F12">
            <v>49.08</v>
          </cell>
        </row>
        <row r="13">
          <cell r="C13" t="str">
            <v>천하림</v>
          </cell>
          <cell r="E13" t="str">
            <v>전남체육고</v>
          </cell>
          <cell r="F13">
            <v>49.35</v>
          </cell>
        </row>
        <row r="14">
          <cell r="C14" t="str">
            <v>이승원</v>
          </cell>
          <cell r="E14" t="str">
            <v>경기용인고</v>
          </cell>
          <cell r="F14">
            <v>49.41</v>
          </cell>
        </row>
        <row r="15">
          <cell r="C15" t="str">
            <v>한승완</v>
          </cell>
          <cell r="E15" t="str">
            <v>광주체육고</v>
          </cell>
          <cell r="F15">
            <v>49.79</v>
          </cell>
        </row>
        <row r="16">
          <cell r="C16" t="str">
            <v>이의현</v>
          </cell>
          <cell r="E16" t="str">
            <v>경복고</v>
          </cell>
          <cell r="F16">
            <v>50.25</v>
          </cell>
        </row>
        <row r="17">
          <cell r="C17" t="str">
            <v>강민수</v>
          </cell>
          <cell r="E17" t="str">
            <v>경남체육고</v>
          </cell>
          <cell r="F17">
            <v>50.45</v>
          </cell>
        </row>
        <row r="18">
          <cell r="C18" t="str">
            <v>이창윤</v>
          </cell>
          <cell r="E18" t="str">
            <v>전남체육고</v>
          </cell>
          <cell r="F18" t="str">
            <v>50.80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이도영</v>
          </cell>
          <cell r="E11" t="str">
            <v>충현고</v>
          </cell>
          <cell r="F11" t="str">
            <v>1:54.71</v>
          </cell>
        </row>
        <row r="12">
          <cell r="C12" t="str">
            <v>최세훈</v>
          </cell>
          <cell r="E12" t="str">
            <v>전남체육고</v>
          </cell>
          <cell r="F12" t="str">
            <v>1:55.32</v>
          </cell>
        </row>
        <row r="13">
          <cell r="C13" t="str">
            <v>안명현</v>
          </cell>
          <cell r="E13" t="str">
            <v>경기유신고</v>
          </cell>
          <cell r="F13" t="str">
            <v>1:56.07</v>
          </cell>
        </row>
        <row r="14">
          <cell r="C14" t="str">
            <v>전성진</v>
          </cell>
          <cell r="E14" t="str">
            <v>경북체육고</v>
          </cell>
          <cell r="F14" t="str">
            <v>1:56.42</v>
          </cell>
        </row>
        <row r="15">
          <cell r="C15" t="str">
            <v>김상범</v>
          </cell>
          <cell r="E15" t="str">
            <v>경복고</v>
          </cell>
          <cell r="F15" t="str">
            <v>1:59.72</v>
          </cell>
        </row>
        <row r="16">
          <cell r="C16" t="str">
            <v>배희망</v>
          </cell>
          <cell r="E16" t="str">
            <v>태원고</v>
          </cell>
          <cell r="F16" t="str">
            <v>2:00.94</v>
          </cell>
        </row>
        <row r="17">
          <cell r="C17" t="str">
            <v>남대현</v>
          </cell>
          <cell r="E17" t="str">
            <v>충북체육고</v>
          </cell>
          <cell r="F17" t="str">
            <v>2:00.99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이재웅</v>
          </cell>
          <cell r="E11" t="str">
            <v>경북영동고</v>
          </cell>
          <cell r="F11" t="str">
            <v>3:57.26</v>
          </cell>
        </row>
        <row r="12">
          <cell r="C12" t="str">
            <v>이도영</v>
          </cell>
          <cell r="E12" t="str">
            <v>충현고</v>
          </cell>
          <cell r="F12" t="str">
            <v>3:58.77</v>
          </cell>
        </row>
        <row r="13">
          <cell r="C13" t="str">
            <v>김호연</v>
          </cell>
          <cell r="E13" t="str">
            <v>전남체육고</v>
          </cell>
          <cell r="F13" t="str">
            <v>4:00.42</v>
          </cell>
        </row>
        <row r="14">
          <cell r="C14" t="str">
            <v>박영민</v>
          </cell>
          <cell r="E14" t="str">
            <v>배문고</v>
          </cell>
          <cell r="F14" t="str">
            <v>4:02.32</v>
          </cell>
        </row>
        <row r="15">
          <cell r="C15" t="str">
            <v>이현우</v>
          </cell>
          <cell r="E15" t="str">
            <v>대구체육고</v>
          </cell>
          <cell r="F15" t="str">
            <v>4:04.54</v>
          </cell>
        </row>
        <row r="16">
          <cell r="C16" t="str">
            <v>신용민</v>
          </cell>
          <cell r="E16" t="str">
            <v>배문고</v>
          </cell>
          <cell r="F16" t="str">
            <v>4:04.87</v>
          </cell>
        </row>
        <row r="17">
          <cell r="C17" t="str">
            <v>박지원</v>
          </cell>
          <cell r="E17" t="str">
            <v>배문고</v>
          </cell>
          <cell r="F17" t="str">
            <v>4:05.48</v>
          </cell>
        </row>
        <row r="18">
          <cell r="C18" t="str">
            <v>윤준원</v>
          </cell>
          <cell r="E18" t="str">
            <v>부산체육고</v>
          </cell>
          <cell r="F18" t="str">
            <v>4:06.80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이재웅</v>
          </cell>
          <cell r="E11" t="str">
            <v>경북영동고</v>
          </cell>
          <cell r="F11" t="str">
            <v>15:11.18</v>
          </cell>
        </row>
        <row r="12">
          <cell r="C12" t="str">
            <v>김종윤</v>
          </cell>
          <cell r="E12" t="str">
            <v>충북체육고</v>
          </cell>
          <cell r="F12" t="str">
            <v>15:16.19</v>
          </cell>
        </row>
        <row r="13">
          <cell r="C13" t="str">
            <v>신용민</v>
          </cell>
          <cell r="E13" t="str">
            <v>배문고</v>
          </cell>
          <cell r="F13" t="str">
            <v>15:17.18</v>
          </cell>
        </row>
        <row r="14">
          <cell r="C14" t="str">
            <v>조민혁</v>
          </cell>
          <cell r="E14" t="str">
            <v>전남체육고</v>
          </cell>
          <cell r="F14" t="str">
            <v>15:22.95</v>
          </cell>
        </row>
        <row r="15">
          <cell r="C15" t="str">
            <v>박주환</v>
          </cell>
          <cell r="E15" t="str">
            <v>배문고</v>
          </cell>
          <cell r="F15" t="str">
            <v>15:30.11</v>
          </cell>
        </row>
        <row r="16">
          <cell r="C16" t="str">
            <v>박지원</v>
          </cell>
          <cell r="E16" t="str">
            <v>배문고</v>
          </cell>
          <cell r="F16" t="str">
            <v>15:34.79</v>
          </cell>
        </row>
        <row r="17">
          <cell r="C17" t="str">
            <v>최진혁</v>
          </cell>
          <cell r="E17" t="str">
            <v>경기체육고</v>
          </cell>
          <cell r="F17" t="str">
            <v>15:45.20</v>
          </cell>
        </row>
        <row r="18">
          <cell r="C18" t="str">
            <v>김호연</v>
          </cell>
          <cell r="E18" t="str">
            <v>전남체육고</v>
          </cell>
          <cell r="F18" t="str">
            <v>15:51.69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-1.2</v>
          </cell>
        </row>
        <row r="11">
          <cell r="C11" t="str">
            <v>손우승</v>
          </cell>
          <cell r="E11" t="str">
            <v>인천체육고</v>
          </cell>
          <cell r="F11" t="str">
            <v>15.20</v>
          </cell>
        </row>
        <row r="12">
          <cell r="C12" t="str">
            <v>김태윤</v>
          </cell>
          <cell r="E12" t="str">
            <v>대구체육고</v>
          </cell>
          <cell r="F12">
            <v>15.29</v>
          </cell>
        </row>
        <row r="13">
          <cell r="C13" t="str">
            <v>김대현</v>
          </cell>
          <cell r="E13" t="str">
            <v>문산수억고</v>
          </cell>
          <cell r="F13">
            <v>15.94</v>
          </cell>
        </row>
        <row r="14">
          <cell r="C14" t="str">
            <v>권강민</v>
          </cell>
          <cell r="E14" t="str">
            <v>경북체육고</v>
          </cell>
          <cell r="F14">
            <v>16.829999999999998</v>
          </cell>
        </row>
        <row r="15">
          <cell r="C15" t="str">
            <v>송재용</v>
          </cell>
          <cell r="E15" t="str">
            <v>대전체육고</v>
          </cell>
          <cell r="F15">
            <v>17.13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이현민</v>
          </cell>
          <cell r="E11" t="str">
            <v>양산북정초</v>
          </cell>
          <cell r="F11" t="str">
            <v>1.62CR</v>
          </cell>
        </row>
        <row r="12">
          <cell r="C12" t="str">
            <v>박서준</v>
          </cell>
          <cell r="E12" t="str">
            <v>순천동명초</v>
          </cell>
          <cell r="F12" t="str">
            <v>1.56</v>
          </cell>
        </row>
        <row r="13">
          <cell r="C13" t="str">
            <v>김현식</v>
          </cell>
          <cell r="E13" t="str">
            <v>충북동광초</v>
          </cell>
          <cell r="F13" t="str">
            <v>1.56</v>
          </cell>
        </row>
        <row r="14">
          <cell r="C14" t="str">
            <v>박준의</v>
          </cell>
          <cell r="E14" t="str">
            <v>광주빛고을초</v>
          </cell>
          <cell r="F14" t="str">
            <v>1.45</v>
          </cell>
        </row>
        <row r="15">
          <cell r="C15" t="str">
            <v>나준영</v>
          </cell>
          <cell r="E15" t="str">
            <v>대전동산초</v>
          </cell>
          <cell r="F15" t="str">
            <v>1.35</v>
          </cell>
        </row>
        <row r="16">
          <cell r="C16" t="str">
            <v>장진용</v>
          </cell>
          <cell r="E16" t="str">
            <v>경기금정초</v>
          </cell>
          <cell r="F16" t="str">
            <v>1.35</v>
          </cell>
        </row>
        <row r="17">
          <cell r="C17" t="str">
            <v>손홍주</v>
          </cell>
          <cell r="E17" t="str">
            <v>전북이리부송초</v>
          </cell>
          <cell r="F17" t="str">
            <v>1.30</v>
          </cell>
        </row>
        <row r="18">
          <cell r="C18" t="str">
            <v>석지헌</v>
          </cell>
          <cell r="E18" t="str">
            <v>전북이리팔봉초</v>
          </cell>
          <cell r="F18" t="str">
            <v>1.30</v>
          </cell>
        </row>
      </sheetData>
      <sheetData sheetId="1">
        <row r="11">
          <cell r="C11" t="str">
            <v>김현식</v>
          </cell>
          <cell r="E11" t="str">
            <v>충북동광초</v>
          </cell>
          <cell r="F11" t="str">
            <v>5.19</v>
          </cell>
          <cell r="G11" t="str">
            <v>-0.2</v>
          </cell>
        </row>
        <row r="12">
          <cell r="C12" t="str">
            <v>진홍준</v>
          </cell>
          <cell r="E12" t="str">
            <v>충북남한강초</v>
          </cell>
          <cell r="F12" t="str">
            <v>5.19</v>
          </cell>
          <cell r="G12" t="str">
            <v>-0.4</v>
          </cell>
        </row>
        <row r="13">
          <cell r="C13" t="str">
            <v>박서준</v>
          </cell>
          <cell r="E13" t="str">
            <v>순천동명초</v>
          </cell>
          <cell r="F13" t="str">
            <v>5.14</v>
          </cell>
          <cell r="G13" t="str">
            <v>-0.3</v>
          </cell>
        </row>
        <row r="14">
          <cell r="C14" t="str">
            <v>장진용</v>
          </cell>
          <cell r="E14" t="str">
            <v>경기금정초</v>
          </cell>
          <cell r="F14" t="str">
            <v>4.76</v>
          </cell>
          <cell r="G14" t="str">
            <v>-0.4</v>
          </cell>
        </row>
        <row r="15">
          <cell r="C15" t="str">
            <v>박준의</v>
          </cell>
          <cell r="E15" t="str">
            <v>광주빛고을초</v>
          </cell>
          <cell r="F15" t="str">
            <v>4.51</v>
          </cell>
          <cell r="G15" t="str">
            <v>0.2</v>
          </cell>
        </row>
        <row r="16">
          <cell r="C16" t="str">
            <v>박대희</v>
          </cell>
          <cell r="E16" t="str">
            <v>경기성남장안초</v>
          </cell>
          <cell r="F16" t="str">
            <v>4.49</v>
          </cell>
          <cell r="G16" t="str">
            <v>-0.8</v>
          </cell>
        </row>
        <row r="17">
          <cell r="C17" t="str">
            <v>김규민</v>
          </cell>
          <cell r="E17" t="str">
            <v>전주기린초</v>
          </cell>
          <cell r="F17" t="str">
            <v>4.42</v>
          </cell>
          <cell r="G17" t="str">
            <v>-0.7</v>
          </cell>
        </row>
        <row r="18">
          <cell r="C18" t="str">
            <v>김정현</v>
          </cell>
          <cell r="E18" t="str">
            <v>전북정읍북초</v>
          </cell>
          <cell r="F18" t="str">
            <v>4.40</v>
          </cell>
          <cell r="G18" t="str">
            <v>-0.4</v>
          </cell>
        </row>
      </sheetData>
      <sheetData sheetId="2">
        <row r="11">
          <cell r="C11" t="str">
            <v>최재노</v>
          </cell>
          <cell r="E11" t="str">
            <v>전북이리팔봉초</v>
          </cell>
          <cell r="F11" t="str">
            <v>13.90</v>
          </cell>
        </row>
        <row r="12">
          <cell r="C12" t="str">
            <v>김재훈</v>
          </cell>
          <cell r="E12" t="str">
            <v>광주월계초</v>
          </cell>
          <cell r="F12" t="str">
            <v>13.83</v>
          </cell>
        </row>
        <row r="13">
          <cell r="C13" t="str">
            <v>윤다윗</v>
          </cell>
          <cell r="E13" t="str">
            <v>전남성산초</v>
          </cell>
          <cell r="F13" t="str">
            <v>12.60</v>
          </cell>
        </row>
        <row r="14">
          <cell r="C14" t="str">
            <v>장영민</v>
          </cell>
          <cell r="E14" t="str">
            <v>충주삼원초</v>
          </cell>
          <cell r="F14" t="str">
            <v>11.24</v>
          </cell>
        </row>
        <row r="15">
          <cell r="C15" t="str">
            <v>윤명진</v>
          </cell>
          <cell r="E15" t="str">
            <v>경기광명초</v>
          </cell>
          <cell r="F15" t="str">
            <v>11.11</v>
          </cell>
        </row>
        <row r="16">
          <cell r="C16" t="str">
            <v>김성윤</v>
          </cell>
          <cell r="E16" t="str">
            <v>경기금정초</v>
          </cell>
          <cell r="F16" t="str">
            <v>10.75</v>
          </cell>
        </row>
        <row r="17">
          <cell r="C17" t="str">
            <v>박민영</v>
          </cell>
          <cell r="E17" t="str">
            <v>광주빛고을초</v>
          </cell>
          <cell r="F17" t="str">
            <v>9.40</v>
          </cell>
        </row>
        <row r="18">
          <cell r="C18" t="str">
            <v>김준규</v>
          </cell>
          <cell r="E18" t="str">
            <v>제천덕산초</v>
          </cell>
          <cell r="F18" t="str">
            <v>8.92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조한솔</v>
          </cell>
          <cell r="E11" t="str">
            <v>전남체육고</v>
          </cell>
          <cell r="F11">
            <v>54.09</v>
          </cell>
        </row>
        <row r="12">
          <cell r="C12" t="str">
            <v>엄소웅</v>
          </cell>
          <cell r="E12" t="str">
            <v>용남고</v>
          </cell>
          <cell r="F12">
            <v>54.29</v>
          </cell>
        </row>
        <row r="13">
          <cell r="C13" t="str">
            <v>최기만</v>
          </cell>
          <cell r="E13" t="str">
            <v>부산체육고</v>
          </cell>
          <cell r="F13">
            <v>55.01</v>
          </cell>
        </row>
        <row r="14">
          <cell r="C14" t="str">
            <v>유재석</v>
          </cell>
          <cell r="E14" t="str">
            <v>경기체육고</v>
          </cell>
          <cell r="F14" t="str">
            <v>55.10</v>
          </cell>
        </row>
        <row r="15">
          <cell r="C15" t="str">
            <v>이현민</v>
          </cell>
          <cell r="E15" t="str">
            <v>경기용인고</v>
          </cell>
          <cell r="F15">
            <v>57.09</v>
          </cell>
        </row>
        <row r="16">
          <cell r="C16" t="str">
            <v>이철민</v>
          </cell>
          <cell r="E16" t="str">
            <v>영광공업고</v>
          </cell>
          <cell r="F16">
            <v>57.28</v>
          </cell>
        </row>
        <row r="17">
          <cell r="C17" t="str">
            <v>이시온</v>
          </cell>
          <cell r="E17" t="str">
            <v>경기용인고</v>
          </cell>
          <cell r="F17">
            <v>59.19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박주환</v>
          </cell>
          <cell r="E11" t="str">
            <v>배문고</v>
          </cell>
          <cell r="F11" t="str">
            <v>9:37.31</v>
          </cell>
        </row>
        <row r="12">
          <cell r="C12" t="str">
            <v>김도엽</v>
          </cell>
          <cell r="E12" t="str">
            <v>충현고</v>
          </cell>
          <cell r="F12" t="str">
            <v>9:40.32</v>
          </cell>
        </row>
        <row r="13">
          <cell r="C13" t="str">
            <v>박영민</v>
          </cell>
          <cell r="E13" t="str">
            <v>배문고</v>
          </cell>
          <cell r="F13" t="str">
            <v>9:40.53</v>
          </cell>
        </row>
        <row r="14">
          <cell r="C14" t="str">
            <v>홍진표</v>
          </cell>
          <cell r="E14" t="str">
            <v>충북체육고</v>
          </cell>
          <cell r="F14" t="str">
            <v>9:48.82</v>
          </cell>
        </row>
        <row r="15">
          <cell r="C15" t="str">
            <v>임신순</v>
          </cell>
          <cell r="E15" t="str">
            <v>단양고</v>
          </cell>
          <cell r="F15" t="str">
            <v>9:59.73</v>
          </cell>
        </row>
        <row r="16">
          <cell r="C16" t="str">
            <v>김주민</v>
          </cell>
          <cell r="E16" t="str">
            <v>강원체육고</v>
          </cell>
          <cell r="F16" t="str">
            <v>10:11.43</v>
          </cell>
        </row>
        <row r="17">
          <cell r="C17" t="str">
            <v>신민우</v>
          </cell>
          <cell r="E17" t="str">
            <v>문창고</v>
          </cell>
          <cell r="F17" t="str">
            <v>10:21.58</v>
          </cell>
        </row>
        <row r="18">
          <cell r="C18" t="str">
            <v>이승준</v>
          </cell>
          <cell r="E18" t="str">
            <v>서울체육고</v>
          </cell>
          <cell r="F18" t="str">
            <v>10:36.84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임동민</v>
          </cell>
          <cell r="E11" t="str">
            <v>경북체육고</v>
          </cell>
          <cell r="F11" t="str">
            <v>45:55</v>
          </cell>
        </row>
        <row r="12">
          <cell r="C12" t="str">
            <v>김동영</v>
          </cell>
          <cell r="E12" t="str">
            <v>부산체육고</v>
          </cell>
          <cell r="F12" t="str">
            <v>46:15</v>
          </cell>
        </row>
        <row r="13">
          <cell r="C13" t="str">
            <v>이성윤</v>
          </cell>
          <cell r="E13" t="str">
            <v>경북체육고</v>
          </cell>
          <cell r="F13" t="str">
            <v>47:04</v>
          </cell>
        </row>
        <row r="14">
          <cell r="C14" t="str">
            <v>송정원</v>
          </cell>
          <cell r="E14" t="str">
            <v>전남체육고</v>
          </cell>
          <cell r="F14" t="str">
            <v>48:54</v>
          </cell>
        </row>
        <row r="15">
          <cell r="C15" t="str">
            <v>장재후</v>
          </cell>
          <cell r="E15" t="str">
            <v>충남체육고</v>
          </cell>
          <cell r="F15" t="str">
            <v>49:32</v>
          </cell>
        </row>
        <row r="16">
          <cell r="C16" t="str">
            <v>하헌호</v>
          </cell>
          <cell r="E16" t="str">
            <v>충북체육고</v>
          </cell>
          <cell r="F16" t="str">
            <v>49:36</v>
          </cell>
        </row>
        <row r="17">
          <cell r="C17" t="str">
            <v>문종현</v>
          </cell>
          <cell r="E17" t="str">
            <v>경북체육고</v>
          </cell>
          <cell r="F17" t="str">
            <v>49:43</v>
          </cell>
        </row>
        <row r="18">
          <cell r="C18" t="str">
            <v>한종현</v>
          </cell>
          <cell r="E18" t="str">
            <v>충남체육고</v>
          </cell>
          <cell r="F18" t="str">
            <v>52.53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오윤석 김남혁 김효빈 강규범</v>
          </cell>
          <cell r="E11" t="str">
            <v>대전체육고</v>
          </cell>
          <cell r="F11">
            <v>42.07</v>
          </cell>
        </row>
        <row r="12">
          <cell r="C12" t="str">
            <v>천하림 이창윤 조영민 김민수</v>
          </cell>
          <cell r="E12" t="str">
            <v>전남체육고</v>
          </cell>
          <cell r="F12">
            <v>42.15</v>
          </cell>
        </row>
        <row r="13">
          <cell r="C13" t="str">
            <v>김동원 박상민 박건률 이기재</v>
          </cell>
          <cell r="E13" t="str">
            <v>강원체육고</v>
          </cell>
          <cell r="F13">
            <v>42.18</v>
          </cell>
        </row>
        <row r="14">
          <cell r="C14" t="str">
            <v>이주호 김현민 방민식 정봉민</v>
          </cell>
          <cell r="E14" t="str">
            <v>충북체육고</v>
          </cell>
          <cell r="F14">
            <v>42.79</v>
          </cell>
        </row>
        <row r="15">
          <cell r="C15" t="str">
            <v>임기혁 이승준 조현수 김길훈</v>
          </cell>
          <cell r="E15" t="str">
            <v>경남체육고</v>
          </cell>
          <cell r="F15">
            <v>42.98</v>
          </cell>
        </row>
        <row r="16">
          <cell r="C16" t="str">
            <v>유지훈 곽현빈 이성진 주진영</v>
          </cell>
          <cell r="E16" t="str">
            <v>서울체육고</v>
          </cell>
          <cell r="F16">
            <v>43.07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조영민 조한솔 이창윤 천하림</v>
          </cell>
          <cell r="E11" t="str">
            <v>전남체육고</v>
          </cell>
          <cell r="F11" t="str">
            <v>3:19.47</v>
          </cell>
        </row>
        <row r="12">
          <cell r="C12" t="str">
            <v>정경민 주진영 곽현빈 오지성</v>
          </cell>
          <cell r="E12" t="str">
            <v>서울체육고</v>
          </cell>
          <cell r="F12" t="str">
            <v>3:25.24</v>
          </cell>
        </row>
        <row r="13">
          <cell r="C13" t="str">
            <v>이돈길 엄소웅 이혁기 홍건의</v>
          </cell>
          <cell r="E13" t="str">
            <v>용남고</v>
          </cell>
          <cell r="F13" t="str">
            <v>3:25.62</v>
          </cell>
        </row>
        <row r="14">
          <cell r="C14" t="str">
            <v>김우혁 이원빈 송원선 한승완</v>
          </cell>
          <cell r="E14" t="str">
            <v>광주체육고</v>
          </cell>
          <cell r="F14" t="str">
            <v>3:28.02</v>
          </cell>
        </row>
        <row r="15">
          <cell r="C15" t="str">
            <v>방민식 이현용 조경현 정봉민</v>
          </cell>
          <cell r="E15" t="str">
            <v>충북체육고</v>
          </cell>
          <cell r="F15" t="str">
            <v>3:34.31</v>
          </cell>
        </row>
        <row r="16">
          <cell r="C16" t="str">
            <v>이동환 손대상 심재한 김진식</v>
          </cell>
          <cell r="E16" t="str">
            <v>부산사대부설고</v>
          </cell>
          <cell r="F16" t="str">
            <v>3:44.64</v>
          </cell>
        </row>
        <row r="17">
          <cell r="C17" t="str">
            <v>노다원 황용빈 송성재 김형욱</v>
          </cell>
          <cell r="E17" t="str">
            <v>김포제일공업고</v>
          </cell>
          <cell r="F17" t="str">
            <v>3:45.89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박순호</v>
          </cell>
          <cell r="E11" t="str">
            <v>문산수억고</v>
          </cell>
          <cell r="F11">
            <v>2.0499999999999998</v>
          </cell>
        </row>
        <row r="12">
          <cell r="C12" t="str">
            <v>유성은</v>
          </cell>
          <cell r="E12" t="str">
            <v>충북체육고</v>
          </cell>
          <cell r="F12">
            <v>1.93</v>
          </cell>
        </row>
        <row r="13">
          <cell r="C13" t="str">
            <v>양지석</v>
          </cell>
          <cell r="E13" t="str">
            <v>강원체육고</v>
          </cell>
          <cell r="F13">
            <v>1.93</v>
          </cell>
        </row>
        <row r="14">
          <cell r="C14" t="str">
            <v>김효일</v>
          </cell>
          <cell r="E14" t="str">
            <v>포항두호고</v>
          </cell>
          <cell r="F14">
            <v>1.93</v>
          </cell>
        </row>
        <row r="15">
          <cell r="C15" t="str">
            <v>박성민</v>
          </cell>
          <cell r="E15" t="str">
            <v>전남체육고</v>
          </cell>
          <cell r="F15">
            <v>1.93</v>
          </cell>
        </row>
      </sheetData>
      <sheetData sheetId="1">
        <row r="11">
          <cell r="C11" t="str">
            <v>김찬민</v>
          </cell>
          <cell r="E11" t="str">
            <v>부산체육고</v>
          </cell>
          <cell r="F11" t="str">
            <v>4.60</v>
          </cell>
        </row>
        <row r="12">
          <cell r="C12" t="str">
            <v>이동현</v>
          </cell>
          <cell r="E12" t="str">
            <v>대전체육고</v>
          </cell>
          <cell r="F12" t="str">
            <v>4.20</v>
          </cell>
        </row>
      </sheetData>
      <sheetData sheetId="2">
        <row r="11">
          <cell r="C11" t="str">
            <v>김민수</v>
          </cell>
          <cell r="E11" t="str">
            <v>전남체육고</v>
          </cell>
          <cell r="F11">
            <v>7.28</v>
          </cell>
          <cell r="G11" t="str">
            <v>1.0</v>
          </cell>
        </row>
        <row r="12">
          <cell r="C12" t="str">
            <v>조홍조</v>
          </cell>
          <cell r="E12" t="str">
            <v>경북체육고</v>
          </cell>
          <cell r="F12">
            <v>7.21</v>
          </cell>
          <cell r="G12" t="str">
            <v>-0.0</v>
          </cell>
        </row>
        <row r="13">
          <cell r="C13" t="str">
            <v>이승준</v>
          </cell>
          <cell r="E13" t="str">
            <v>경기유신고</v>
          </cell>
          <cell r="F13" t="str">
            <v>7.20</v>
          </cell>
          <cell r="G13" t="str">
            <v>0.1</v>
          </cell>
        </row>
        <row r="14">
          <cell r="C14" t="str">
            <v>최종훈</v>
          </cell>
          <cell r="E14" t="str">
            <v>경기체육고</v>
          </cell>
          <cell r="F14">
            <v>7.02</v>
          </cell>
          <cell r="G14" t="str">
            <v>0.2</v>
          </cell>
        </row>
        <row r="15">
          <cell r="C15" t="str">
            <v>이건우</v>
          </cell>
          <cell r="E15" t="str">
            <v>남녕고</v>
          </cell>
          <cell r="F15">
            <v>6.78</v>
          </cell>
          <cell r="G15" t="str">
            <v>0.1</v>
          </cell>
        </row>
        <row r="16">
          <cell r="C16" t="str">
            <v>서현민</v>
          </cell>
          <cell r="E16" t="str">
            <v>경북체육고</v>
          </cell>
          <cell r="F16">
            <v>6.78</v>
          </cell>
          <cell r="G16" t="str">
            <v>0.2</v>
          </cell>
        </row>
        <row r="17">
          <cell r="C17" t="str">
            <v>손민수</v>
          </cell>
          <cell r="E17" t="str">
            <v>광주체육고</v>
          </cell>
          <cell r="F17">
            <v>6.69</v>
          </cell>
          <cell r="G17" t="str">
            <v>-0.7</v>
          </cell>
        </row>
        <row r="18">
          <cell r="C18" t="str">
            <v>정현민</v>
          </cell>
          <cell r="E18" t="str">
            <v>광주체육고</v>
          </cell>
          <cell r="F18">
            <v>6.37</v>
          </cell>
          <cell r="G18" t="str">
            <v>0.1</v>
          </cell>
        </row>
      </sheetData>
      <sheetData sheetId="3">
        <row r="11">
          <cell r="C11" t="str">
            <v>서민규</v>
          </cell>
          <cell r="E11" t="str">
            <v>전북체육고</v>
          </cell>
          <cell r="F11">
            <v>14.81</v>
          </cell>
          <cell r="G11" t="str">
            <v>-1.0</v>
          </cell>
        </row>
        <row r="12">
          <cell r="C12" t="str">
            <v>이민제</v>
          </cell>
          <cell r="E12" t="str">
            <v>서울체육고</v>
          </cell>
          <cell r="F12">
            <v>14.72</v>
          </cell>
          <cell r="G12" t="str">
            <v>-0.1</v>
          </cell>
        </row>
        <row r="13">
          <cell r="C13" t="str">
            <v>문성빈</v>
          </cell>
          <cell r="E13" t="str">
            <v>경기소래고</v>
          </cell>
          <cell r="F13">
            <v>14.52</v>
          </cell>
          <cell r="G13" t="str">
            <v>-0.3</v>
          </cell>
        </row>
        <row r="14">
          <cell r="C14" t="str">
            <v>노승우</v>
          </cell>
          <cell r="E14" t="str">
            <v>광주체육고</v>
          </cell>
          <cell r="F14" t="str">
            <v>14.50</v>
          </cell>
          <cell r="G14" t="str">
            <v>-0.1</v>
          </cell>
        </row>
        <row r="15">
          <cell r="C15" t="str">
            <v>윤성현</v>
          </cell>
          <cell r="E15" t="str">
            <v>경남체육고</v>
          </cell>
          <cell r="F15">
            <v>14.25</v>
          </cell>
          <cell r="G15" t="str">
            <v>0.1</v>
          </cell>
        </row>
        <row r="16">
          <cell r="C16" t="str">
            <v>박지원</v>
          </cell>
          <cell r="E16" t="str">
            <v>경복고</v>
          </cell>
          <cell r="F16">
            <v>14.24</v>
          </cell>
          <cell r="G16" t="str">
            <v>-1.0</v>
          </cell>
        </row>
        <row r="17">
          <cell r="C17" t="str">
            <v>강태윤</v>
          </cell>
          <cell r="E17" t="str">
            <v>강원체육고</v>
          </cell>
          <cell r="F17" t="str">
            <v>13.90</v>
          </cell>
          <cell r="G17" t="str">
            <v>0.0</v>
          </cell>
        </row>
        <row r="18">
          <cell r="C18" t="str">
            <v>전창민</v>
          </cell>
          <cell r="E18" t="str">
            <v>세정상업고</v>
          </cell>
          <cell r="F18">
            <v>13.81</v>
          </cell>
          <cell r="G18" t="str">
            <v>-0.8</v>
          </cell>
        </row>
      </sheetData>
      <sheetData sheetId="4">
        <row r="11">
          <cell r="C11" t="str">
            <v>이상명</v>
          </cell>
          <cell r="E11" t="str">
            <v>경남체육고</v>
          </cell>
          <cell r="F11">
            <v>17.63</v>
          </cell>
        </row>
        <row r="12">
          <cell r="C12" t="str">
            <v>이태경</v>
          </cell>
          <cell r="E12" t="str">
            <v>부산체육고</v>
          </cell>
          <cell r="F12" t="str">
            <v>17.00</v>
          </cell>
        </row>
        <row r="13">
          <cell r="C13" t="str">
            <v>이성빈</v>
          </cell>
          <cell r="E13" t="str">
            <v>이리공업고</v>
          </cell>
          <cell r="F13" t="str">
            <v>16.90</v>
          </cell>
        </row>
        <row r="14">
          <cell r="C14" t="str">
            <v>이규태</v>
          </cell>
          <cell r="E14" t="str">
            <v>포천일고</v>
          </cell>
          <cell r="F14">
            <v>15.95</v>
          </cell>
        </row>
        <row r="15">
          <cell r="C15" t="str">
            <v>김원탁</v>
          </cell>
          <cell r="E15" t="str">
            <v>포항두호고</v>
          </cell>
          <cell r="F15">
            <v>14.65</v>
          </cell>
        </row>
        <row r="16">
          <cell r="C16" t="str">
            <v>윤은철</v>
          </cell>
          <cell r="E16" t="str">
            <v>충현고</v>
          </cell>
          <cell r="F16" t="str">
            <v>14.40</v>
          </cell>
        </row>
        <row r="17">
          <cell r="C17" t="str">
            <v>김홍규</v>
          </cell>
          <cell r="E17" t="str">
            <v>한솔고</v>
          </cell>
          <cell r="F17">
            <v>14.36</v>
          </cell>
        </row>
        <row r="18">
          <cell r="C18" t="str">
            <v>김태현</v>
          </cell>
          <cell r="E18" t="str">
            <v>충북체육고</v>
          </cell>
          <cell r="F18">
            <v>12.99</v>
          </cell>
        </row>
      </sheetData>
      <sheetData sheetId="5">
        <row r="11">
          <cell r="C11" t="str">
            <v>서이주</v>
          </cell>
          <cell r="E11" t="str">
            <v>광주체육고</v>
          </cell>
          <cell r="F11" t="str">
            <v>44.40</v>
          </cell>
        </row>
        <row r="12">
          <cell r="C12" t="str">
            <v>우인하</v>
          </cell>
          <cell r="E12" t="str">
            <v>문창고</v>
          </cell>
          <cell r="F12" t="str">
            <v>43.46</v>
          </cell>
        </row>
        <row r="13">
          <cell r="C13" t="str">
            <v>김준수</v>
          </cell>
          <cell r="E13" t="str">
            <v>경북체육고</v>
          </cell>
          <cell r="F13" t="str">
            <v>41.31</v>
          </cell>
        </row>
        <row r="14">
          <cell r="C14" t="str">
            <v>이수한</v>
          </cell>
          <cell r="E14" t="str">
            <v>충북체육고</v>
          </cell>
          <cell r="F14" t="str">
            <v>40.82</v>
          </cell>
        </row>
        <row r="15">
          <cell r="C15" t="str">
            <v>방륭</v>
          </cell>
          <cell r="E15" t="str">
            <v>경남체육고</v>
          </cell>
          <cell r="F15" t="str">
            <v>40.77</v>
          </cell>
        </row>
        <row r="16">
          <cell r="C16" t="str">
            <v>안태규</v>
          </cell>
          <cell r="E16" t="str">
            <v>대구체육고</v>
          </cell>
          <cell r="F16" t="str">
            <v>40.51</v>
          </cell>
        </row>
        <row r="17">
          <cell r="C17" t="str">
            <v>정상민</v>
          </cell>
          <cell r="E17" t="str">
            <v>충남체육고</v>
          </cell>
          <cell r="F17" t="str">
            <v>39.62</v>
          </cell>
        </row>
        <row r="18">
          <cell r="C18" t="str">
            <v>유영훈</v>
          </cell>
          <cell r="E18" t="str">
            <v>문창고</v>
          </cell>
          <cell r="F18" t="str">
            <v>39.61</v>
          </cell>
        </row>
      </sheetData>
      <sheetData sheetId="6">
        <row r="11">
          <cell r="C11" t="str">
            <v>황미르</v>
          </cell>
          <cell r="E11" t="str">
            <v>이리공업고</v>
          </cell>
          <cell r="F11">
            <v>60.63</v>
          </cell>
        </row>
        <row r="12">
          <cell r="C12" t="str">
            <v>이희영</v>
          </cell>
          <cell r="E12" t="str">
            <v>전북체육고</v>
          </cell>
          <cell r="F12" t="str">
            <v>56.60</v>
          </cell>
        </row>
        <row r="13">
          <cell r="C13" t="str">
            <v>유병호</v>
          </cell>
          <cell r="E13" t="str">
            <v>충북체육고</v>
          </cell>
          <cell r="F13">
            <v>50.52</v>
          </cell>
        </row>
        <row r="14">
          <cell r="C14" t="str">
            <v>이용준</v>
          </cell>
          <cell r="E14" t="str">
            <v>문창고</v>
          </cell>
          <cell r="F14">
            <v>45.31</v>
          </cell>
        </row>
        <row r="15">
          <cell r="C15" t="str">
            <v>홍종호</v>
          </cell>
          <cell r="E15" t="str">
            <v>이리공업고</v>
          </cell>
          <cell r="F15">
            <v>44.33</v>
          </cell>
        </row>
        <row r="16">
          <cell r="C16" t="str">
            <v>김정민</v>
          </cell>
          <cell r="E16" t="str">
            <v>전북체육고</v>
          </cell>
          <cell r="F16" t="str">
            <v>39.80</v>
          </cell>
        </row>
      </sheetData>
      <sheetData sheetId="7">
        <row r="11">
          <cell r="C11" t="str">
            <v>이민우</v>
          </cell>
          <cell r="E11" t="str">
            <v>강원체육고</v>
          </cell>
          <cell r="F11">
            <v>59.89</v>
          </cell>
        </row>
        <row r="12">
          <cell r="C12" t="str">
            <v>최상호</v>
          </cell>
          <cell r="E12" t="str">
            <v>서울체육고</v>
          </cell>
          <cell r="F12">
            <v>59.49</v>
          </cell>
        </row>
        <row r="13">
          <cell r="C13" t="str">
            <v>이주하</v>
          </cell>
          <cell r="E13" t="str">
            <v>서울체육고</v>
          </cell>
          <cell r="F13">
            <v>58.55</v>
          </cell>
        </row>
        <row r="14">
          <cell r="C14" t="str">
            <v>오현수</v>
          </cell>
          <cell r="E14" t="str">
            <v>경남체육고</v>
          </cell>
          <cell r="F14">
            <v>57.11</v>
          </cell>
        </row>
        <row r="15">
          <cell r="C15" t="str">
            <v>권용은</v>
          </cell>
          <cell r="E15" t="str">
            <v>문창고</v>
          </cell>
          <cell r="F15" t="str">
            <v>57.10</v>
          </cell>
        </row>
        <row r="16">
          <cell r="C16" t="str">
            <v>박주언</v>
          </cell>
          <cell r="E16" t="str">
            <v>광주체육고</v>
          </cell>
          <cell r="F16">
            <v>55.29</v>
          </cell>
        </row>
        <row r="17">
          <cell r="C17" t="str">
            <v>최승준</v>
          </cell>
          <cell r="E17" t="str">
            <v>충남체육고</v>
          </cell>
          <cell r="F17">
            <v>54.62</v>
          </cell>
        </row>
        <row r="18">
          <cell r="C18" t="str">
            <v>김민기</v>
          </cell>
          <cell r="E18" t="str">
            <v>부산체육고</v>
          </cell>
          <cell r="F18">
            <v>54.02</v>
          </cell>
        </row>
      </sheetData>
      <sheetData sheetId="8">
        <row r="11">
          <cell r="C11" t="str">
            <v>김기훈</v>
          </cell>
          <cell r="E11" t="str">
            <v>전남체육고</v>
          </cell>
          <cell r="F11" t="str">
            <v>5,439점</v>
          </cell>
        </row>
        <row r="12">
          <cell r="C12" t="str">
            <v>박정우</v>
          </cell>
          <cell r="E12" t="str">
            <v>부산체육고</v>
          </cell>
          <cell r="F12" t="str">
            <v>4,877점</v>
          </cell>
        </row>
        <row r="13">
          <cell r="C13" t="str">
            <v>류광현</v>
          </cell>
          <cell r="E13" t="str">
            <v>경북체육고</v>
          </cell>
          <cell r="F13" t="str">
            <v>4,757점</v>
          </cell>
        </row>
        <row r="14">
          <cell r="C14" t="str">
            <v>유성은</v>
          </cell>
          <cell r="E14" t="str">
            <v>충북체육고</v>
          </cell>
          <cell r="F14" t="str">
            <v>4,717점</v>
          </cell>
        </row>
        <row r="15">
          <cell r="C15" t="str">
            <v>신동헌</v>
          </cell>
          <cell r="E15" t="str">
            <v>충남고</v>
          </cell>
          <cell r="F15" t="str">
            <v>4,653점</v>
          </cell>
        </row>
        <row r="16">
          <cell r="C16" t="str">
            <v>김호영</v>
          </cell>
          <cell r="E16" t="str">
            <v>서울체육고</v>
          </cell>
          <cell r="F16" t="str">
            <v>4,512점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0.2</v>
          </cell>
        </row>
        <row r="11">
          <cell r="C11" t="str">
            <v>한예솔</v>
          </cell>
          <cell r="E11" t="str">
            <v>경남체육고</v>
          </cell>
          <cell r="F11">
            <v>12.24</v>
          </cell>
        </row>
        <row r="12">
          <cell r="C12" t="str">
            <v>이예진</v>
          </cell>
          <cell r="E12" t="str">
            <v>이리공업고</v>
          </cell>
          <cell r="F12">
            <v>12.38</v>
          </cell>
        </row>
        <row r="13">
          <cell r="C13" t="str">
            <v>이지호</v>
          </cell>
          <cell r="E13" t="str">
            <v>태원고</v>
          </cell>
          <cell r="F13">
            <v>12.56</v>
          </cell>
        </row>
        <row r="14">
          <cell r="C14" t="str">
            <v>정지민</v>
          </cell>
          <cell r="E14" t="str">
            <v>부산체육고</v>
          </cell>
          <cell r="F14">
            <v>12.59</v>
          </cell>
        </row>
        <row r="15">
          <cell r="C15" t="str">
            <v>이가은</v>
          </cell>
          <cell r="E15" t="str">
            <v>부산체육고</v>
          </cell>
          <cell r="F15">
            <v>12.59</v>
          </cell>
        </row>
        <row r="16">
          <cell r="C16" t="str">
            <v>유지인</v>
          </cell>
          <cell r="E16" t="str">
            <v>함양제일고</v>
          </cell>
          <cell r="F16" t="str">
            <v>12.80</v>
          </cell>
        </row>
        <row r="17">
          <cell r="C17" t="str">
            <v>박서희</v>
          </cell>
          <cell r="E17" t="str">
            <v>경기체육고</v>
          </cell>
          <cell r="F17">
            <v>13.02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-0.6</v>
          </cell>
        </row>
        <row r="11">
          <cell r="C11" t="str">
            <v>이해인</v>
          </cell>
          <cell r="E11" t="str">
            <v>김화공업고</v>
          </cell>
          <cell r="F11" t="str">
            <v>25.40</v>
          </cell>
        </row>
        <row r="12">
          <cell r="C12" t="str">
            <v>이제인</v>
          </cell>
          <cell r="E12" t="str">
            <v>강릉여자고</v>
          </cell>
          <cell r="F12" t="str">
            <v>25.78</v>
          </cell>
        </row>
        <row r="13">
          <cell r="C13" t="str">
            <v>박미나</v>
          </cell>
          <cell r="E13" t="str">
            <v>포항두호고</v>
          </cell>
          <cell r="F13">
            <v>25.95</v>
          </cell>
        </row>
        <row r="14">
          <cell r="C14" t="str">
            <v>서다현</v>
          </cell>
          <cell r="E14" t="str">
            <v>용남고</v>
          </cell>
          <cell r="F14">
            <v>25.99</v>
          </cell>
        </row>
        <row r="15">
          <cell r="C15" t="str">
            <v>하제영</v>
          </cell>
          <cell r="E15" t="str">
            <v>서울체육고</v>
          </cell>
          <cell r="F15">
            <v>26.33</v>
          </cell>
        </row>
        <row r="16">
          <cell r="C16" t="str">
            <v>박서희</v>
          </cell>
          <cell r="E16" t="str">
            <v>경기체육고</v>
          </cell>
          <cell r="F16" t="str">
            <v>26.40</v>
          </cell>
        </row>
        <row r="17">
          <cell r="C17" t="str">
            <v>최찬미</v>
          </cell>
          <cell r="E17" t="str">
            <v>전남체육고</v>
          </cell>
          <cell r="F17" t="str">
            <v>26.60</v>
          </cell>
        </row>
        <row r="18">
          <cell r="C18" t="str">
            <v>김민지</v>
          </cell>
          <cell r="E18" t="str">
            <v>부산사대부설고</v>
          </cell>
          <cell r="F18" t="str">
            <v>26.80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이해인</v>
          </cell>
          <cell r="E11" t="str">
            <v>김화공업고</v>
          </cell>
          <cell r="F11">
            <v>57.06</v>
          </cell>
        </row>
        <row r="12">
          <cell r="C12" t="str">
            <v>김가경</v>
          </cell>
          <cell r="E12" t="str">
            <v>전남체육고</v>
          </cell>
          <cell r="F12">
            <v>57.08</v>
          </cell>
        </row>
        <row r="13">
          <cell r="C13" t="str">
            <v>이제인</v>
          </cell>
          <cell r="E13" t="str">
            <v>강릉여자고</v>
          </cell>
          <cell r="F13">
            <v>59.01</v>
          </cell>
        </row>
        <row r="14">
          <cell r="C14" t="str">
            <v>최혜안</v>
          </cell>
          <cell r="E14" t="str">
            <v>인천체육고</v>
          </cell>
          <cell r="F14" t="str">
            <v>1:00.34</v>
          </cell>
        </row>
        <row r="15">
          <cell r="C15" t="str">
            <v>이남교</v>
          </cell>
          <cell r="E15" t="str">
            <v>전남체육고</v>
          </cell>
          <cell r="F15" t="str">
            <v>1:01.09</v>
          </cell>
        </row>
        <row r="16">
          <cell r="C16" t="str">
            <v>김도연</v>
          </cell>
          <cell r="E16" t="str">
            <v>대구체육고</v>
          </cell>
          <cell r="F16" t="str">
            <v>1:01.83</v>
          </cell>
        </row>
        <row r="17">
          <cell r="C17" t="str">
            <v>이기쁨</v>
          </cell>
          <cell r="E17" t="str">
            <v>경기소래고</v>
          </cell>
          <cell r="F17" t="str">
            <v>1:02.29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조현지</v>
          </cell>
          <cell r="E11" t="str">
            <v>경북성남여자고</v>
          </cell>
          <cell r="F11" t="str">
            <v>2:18.51</v>
          </cell>
        </row>
        <row r="12">
          <cell r="C12" t="str">
            <v>이진원</v>
          </cell>
          <cell r="E12" t="str">
            <v>전북체육고</v>
          </cell>
          <cell r="F12" t="str">
            <v>2:19.16</v>
          </cell>
        </row>
        <row r="13">
          <cell r="C13" t="str">
            <v>박혜선</v>
          </cell>
          <cell r="E13" t="str">
            <v>김천한일여자고</v>
          </cell>
          <cell r="F13" t="str">
            <v>2:20.95</v>
          </cell>
        </row>
        <row r="14">
          <cell r="C14" t="str">
            <v>한정희</v>
          </cell>
          <cell r="E14" t="str">
            <v>강원체육고</v>
          </cell>
          <cell r="F14" t="str">
            <v>2:22.59</v>
          </cell>
        </row>
        <row r="15">
          <cell r="C15" t="str">
            <v>서희연</v>
          </cell>
          <cell r="E15" t="str">
            <v>서울체육고</v>
          </cell>
          <cell r="F15" t="str">
            <v>2:25.28</v>
          </cell>
        </row>
        <row r="16">
          <cell r="C16" t="str">
            <v>박수빈</v>
          </cell>
          <cell r="E16" t="str">
            <v>영광공업고</v>
          </cell>
          <cell r="F16" t="str">
            <v>2:26.36</v>
          </cell>
        </row>
        <row r="17">
          <cell r="C17" t="str">
            <v>이혜지</v>
          </cell>
          <cell r="E17" t="str">
            <v>마산구암고</v>
          </cell>
          <cell r="F17" t="str">
            <v>2:28.19</v>
          </cell>
        </row>
        <row r="18">
          <cell r="C18" t="str">
            <v>장미</v>
          </cell>
          <cell r="E18" t="str">
            <v>한솔고</v>
          </cell>
          <cell r="F18" t="str">
            <v>2:30.35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 xml:space="preserve">김지혁 김주원 정신유 송민후 </v>
          </cell>
          <cell r="E11" t="str">
            <v>광주수문초</v>
          </cell>
          <cell r="F11" t="str">
            <v>53.87</v>
          </cell>
        </row>
        <row r="12">
          <cell r="C12" t="str">
            <v>진기원 김세하 임호준 김용균</v>
          </cell>
          <cell r="E12" t="str">
            <v>천상초</v>
          </cell>
          <cell r="F12" t="str">
            <v>54.47</v>
          </cell>
        </row>
        <row r="13">
          <cell r="C13" t="str">
            <v>이인서 김경태 장지민 장진용</v>
          </cell>
          <cell r="E13" t="str">
            <v>경기금정초</v>
          </cell>
          <cell r="F13" t="str">
            <v>54.74</v>
          </cell>
        </row>
        <row r="14">
          <cell r="C14" t="str">
            <v>임동현 김민혁 조한경 유기현</v>
          </cell>
          <cell r="E14" t="str">
            <v>경기용인성산초</v>
          </cell>
          <cell r="F14" t="str">
            <v>54.76</v>
          </cell>
        </row>
        <row r="15">
          <cell r="C15" t="str">
            <v>박준의 김래현 김지서 김재영</v>
          </cell>
          <cell r="E15" t="str">
            <v>광주빛고을초</v>
          </cell>
          <cell r="F15" t="str">
            <v>56.08</v>
          </cell>
        </row>
        <row r="16">
          <cell r="C16" t="str">
            <v>윤명진 정현수 임재훈 김택건</v>
          </cell>
          <cell r="E16" t="str">
            <v>경기광명초</v>
          </cell>
          <cell r="F16" t="str">
            <v>56.70</v>
          </cell>
        </row>
        <row r="17">
          <cell r="C17" t="str">
            <v>안찬빈 정영훈 전도형 김재훈</v>
          </cell>
          <cell r="E17" t="str">
            <v>대구동천초</v>
          </cell>
          <cell r="F17" t="str">
            <v>58.82</v>
          </cell>
        </row>
        <row r="18">
          <cell r="C18" t="str">
            <v>김다현 김태민 김승현 문서진</v>
          </cell>
          <cell r="E18" t="str">
            <v>전남시전초</v>
          </cell>
          <cell r="F18" t="str">
            <v>1:00.80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이현정</v>
          </cell>
          <cell r="E11" t="str">
            <v>김천한일여자고</v>
          </cell>
          <cell r="F11" t="str">
            <v>4:39.63</v>
          </cell>
        </row>
        <row r="12">
          <cell r="C12" t="str">
            <v>김민정</v>
          </cell>
          <cell r="E12" t="str">
            <v>경기체육고</v>
          </cell>
          <cell r="F12" t="str">
            <v>4:40.46</v>
          </cell>
        </row>
        <row r="13">
          <cell r="C13" t="str">
            <v>이서빈</v>
          </cell>
          <cell r="E13" t="str">
            <v>충현고</v>
          </cell>
          <cell r="F13" t="str">
            <v>4:41.25</v>
          </cell>
        </row>
        <row r="14">
          <cell r="C14" t="str">
            <v>심하영</v>
          </cell>
          <cell r="E14" t="str">
            <v>충북체육고</v>
          </cell>
          <cell r="F14" t="str">
            <v>4:43.58</v>
          </cell>
        </row>
        <row r="15">
          <cell r="C15" t="str">
            <v>김현진</v>
          </cell>
          <cell r="E15" t="str">
            <v>영광공업고</v>
          </cell>
          <cell r="F15" t="str">
            <v>4:44.21</v>
          </cell>
        </row>
        <row r="16">
          <cell r="C16" t="str">
            <v>조현지</v>
          </cell>
          <cell r="E16" t="str">
            <v>경북성남여자고</v>
          </cell>
          <cell r="F16" t="str">
            <v>4:48.58</v>
          </cell>
        </row>
        <row r="17">
          <cell r="C17" t="str">
            <v>박혜선</v>
          </cell>
          <cell r="E17" t="str">
            <v>김천한일여자고</v>
          </cell>
          <cell r="F17" t="str">
            <v>4:55.54</v>
          </cell>
        </row>
        <row r="18">
          <cell r="C18" t="str">
            <v>한정희</v>
          </cell>
          <cell r="E18" t="str">
            <v>강원체육고</v>
          </cell>
          <cell r="F18" t="str">
            <v>4:57.07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박서연</v>
          </cell>
          <cell r="E11" t="str">
            <v>오류고</v>
          </cell>
          <cell r="F11" t="str">
            <v>17:48.10</v>
          </cell>
        </row>
        <row r="12">
          <cell r="C12" t="str">
            <v>방민지</v>
          </cell>
          <cell r="E12" t="str">
            <v>오류고</v>
          </cell>
          <cell r="F12" t="str">
            <v>17:54.43</v>
          </cell>
        </row>
        <row r="13">
          <cell r="C13" t="str">
            <v>김현진</v>
          </cell>
          <cell r="E13" t="str">
            <v>영광공업고</v>
          </cell>
          <cell r="F13" t="str">
            <v>18:03.36</v>
          </cell>
        </row>
        <row r="14">
          <cell r="C14" t="str">
            <v>최수인</v>
          </cell>
          <cell r="E14" t="str">
            <v>김천한일여자고</v>
          </cell>
          <cell r="F14" t="str">
            <v>18:20.99</v>
          </cell>
        </row>
        <row r="15">
          <cell r="C15" t="str">
            <v>김민정</v>
          </cell>
          <cell r="E15" t="str">
            <v>경기체육고</v>
          </cell>
          <cell r="F15" t="str">
            <v>18:26.65</v>
          </cell>
        </row>
        <row r="16">
          <cell r="C16" t="str">
            <v>김진주</v>
          </cell>
          <cell r="E16" t="str">
            <v>경북체육고</v>
          </cell>
          <cell r="F16" t="str">
            <v>18:32.14</v>
          </cell>
        </row>
        <row r="17">
          <cell r="C17" t="str">
            <v>양덕경</v>
          </cell>
          <cell r="E17" t="str">
            <v>경북체육고</v>
          </cell>
          <cell r="F17" t="str">
            <v>18:42.12</v>
          </cell>
        </row>
        <row r="18">
          <cell r="C18" t="str">
            <v>임지수</v>
          </cell>
          <cell r="E18" t="str">
            <v>경기체육고</v>
          </cell>
          <cell r="F18" t="str">
            <v>18:55.48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-1.5</v>
          </cell>
        </row>
        <row r="11">
          <cell r="C11" t="str">
            <v>이나경</v>
          </cell>
          <cell r="E11" t="str">
            <v>경북체육고</v>
          </cell>
          <cell r="F11">
            <v>14.95</v>
          </cell>
        </row>
        <row r="12">
          <cell r="C12" t="str">
            <v>이선민</v>
          </cell>
          <cell r="E12" t="str">
            <v>경기덕계고</v>
          </cell>
          <cell r="F12">
            <v>15.23</v>
          </cell>
        </row>
        <row r="13">
          <cell r="C13" t="str">
            <v>박서희</v>
          </cell>
          <cell r="E13" t="str">
            <v>거제제일고</v>
          </cell>
          <cell r="F13" t="str">
            <v>15.40</v>
          </cell>
        </row>
        <row r="14">
          <cell r="C14" t="str">
            <v>공민경</v>
          </cell>
          <cell r="E14" t="str">
            <v>경북체육고</v>
          </cell>
          <cell r="F14">
            <v>17.079999999999998</v>
          </cell>
        </row>
        <row r="15">
          <cell r="C15" t="str">
            <v>김송희</v>
          </cell>
          <cell r="E15" t="str">
            <v>전북체육고</v>
          </cell>
          <cell r="F15">
            <v>17.510000000000002</v>
          </cell>
        </row>
        <row r="16">
          <cell r="C16" t="str">
            <v>전혜정</v>
          </cell>
          <cell r="E16" t="str">
            <v>서울체육고</v>
          </cell>
          <cell r="F16">
            <v>17.54</v>
          </cell>
        </row>
        <row r="17">
          <cell r="C17" t="str">
            <v>김미수</v>
          </cell>
          <cell r="E17" t="str">
            <v>경기용인고</v>
          </cell>
          <cell r="F17">
            <v>18.29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이기쁨</v>
          </cell>
          <cell r="E11" t="str">
            <v>경기소래고</v>
          </cell>
          <cell r="F11" t="str">
            <v>1:05.15</v>
          </cell>
        </row>
        <row r="12">
          <cell r="C12" t="str">
            <v>김나영</v>
          </cell>
          <cell r="E12" t="str">
            <v>경기체육고</v>
          </cell>
          <cell r="F12" t="str">
            <v>1:06.46</v>
          </cell>
        </row>
        <row r="13">
          <cell r="C13" t="str">
            <v>김도연</v>
          </cell>
          <cell r="E13" t="str">
            <v>대구체육고</v>
          </cell>
          <cell r="F13" t="str">
            <v>1:09.09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이현정</v>
          </cell>
          <cell r="E11" t="str">
            <v>김천한일여자고</v>
          </cell>
          <cell r="F11" t="str">
            <v>11:15.86</v>
          </cell>
        </row>
        <row r="12">
          <cell r="C12" t="str">
            <v>최수인</v>
          </cell>
          <cell r="E12" t="str">
            <v>김천한일여자고</v>
          </cell>
          <cell r="F12" t="str">
            <v>11:16.74</v>
          </cell>
        </row>
        <row r="13">
          <cell r="C13" t="str">
            <v>이가연</v>
          </cell>
          <cell r="E13" t="str">
            <v>충북체육고</v>
          </cell>
          <cell r="F13" t="str">
            <v>11:31.30</v>
          </cell>
        </row>
        <row r="14">
          <cell r="C14" t="str">
            <v>정혜원</v>
          </cell>
          <cell r="E14" t="str">
            <v>전남체육고</v>
          </cell>
          <cell r="F14" t="str">
            <v>11:47.75</v>
          </cell>
        </row>
        <row r="15">
          <cell r="C15" t="str">
            <v>이성윤</v>
          </cell>
          <cell r="E15" t="str">
            <v>거제제일고</v>
          </cell>
          <cell r="F15" t="str">
            <v>12:05.80</v>
          </cell>
        </row>
        <row r="16">
          <cell r="C16" t="str">
            <v>김민경</v>
          </cell>
          <cell r="E16" t="str">
            <v>김천한일여자고</v>
          </cell>
          <cell r="F16" t="str">
            <v>13:07.28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정의지</v>
          </cell>
          <cell r="E11" t="str">
            <v>경북체육고</v>
          </cell>
          <cell r="F11" t="str">
            <v>56:19</v>
          </cell>
        </row>
        <row r="12">
          <cell r="C12" t="str">
            <v>임슬희</v>
          </cell>
          <cell r="E12" t="str">
            <v>충남체육고</v>
          </cell>
          <cell r="F12" t="str">
            <v>56:57</v>
          </cell>
        </row>
        <row r="13">
          <cell r="C13" t="str">
            <v>박정빈</v>
          </cell>
          <cell r="E13" t="str">
            <v>영광공업고</v>
          </cell>
          <cell r="F13" t="str">
            <v>57:48</v>
          </cell>
        </row>
        <row r="14">
          <cell r="C14" t="str">
            <v>김승혜</v>
          </cell>
          <cell r="E14" t="str">
            <v>충북체육고</v>
          </cell>
          <cell r="F14" t="str">
            <v>58:06</v>
          </cell>
        </row>
        <row r="15">
          <cell r="C15" t="str">
            <v>김채원</v>
          </cell>
          <cell r="E15" t="str">
            <v>부산체육고</v>
          </cell>
          <cell r="F15" t="str">
            <v>1:03:38</v>
          </cell>
        </row>
        <row r="16">
          <cell r="C16" t="str">
            <v>이지은</v>
          </cell>
          <cell r="E16" t="str">
            <v>충북체육고</v>
          </cell>
          <cell r="F16" t="str">
            <v>1:04:44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이신해 정지민 이가은 최수진</v>
          </cell>
          <cell r="E11" t="str">
            <v>부산체육고</v>
          </cell>
          <cell r="F11">
            <v>48.78</v>
          </cell>
        </row>
        <row r="12">
          <cell r="C12" t="str">
            <v>김하은 성하원 김미수 박예빈</v>
          </cell>
          <cell r="E12" t="str">
            <v>경기용인고</v>
          </cell>
          <cell r="F12">
            <v>48.79</v>
          </cell>
        </row>
        <row r="13">
          <cell r="C13" t="str">
            <v>옥소미 이은서 오은미 하현빈</v>
          </cell>
          <cell r="E13" t="str">
            <v>구로고</v>
          </cell>
          <cell r="F13">
            <v>57.71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한서정 손은빈 서희연 하제영</v>
          </cell>
          <cell r="E11" t="str">
            <v>서울체육고</v>
          </cell>
          <cell r="F11" t="str">
            <v>4:08.78</v>
          </cell>
        </row>
        <row r="12">
          <cell r="C12" t="str">
            <v>우수민 박미나 이유진 이예나</v>
          </cell>
          <cell r="E12" t="str">
            <v>포항두호고</v>
          </cell>
          <cell r="F12" t="str">
            <v>4:40.43</v>
          </cell>
        </row>
        <row r="13">
          <cell r="C13" t="str">
            <v>옥소미 이은서 오은미 하현빈</v>
          </cell>
          <cell r="E13" t="str">
            <v>구로고</v>
          </cell>
          <cell r="F13" t="str">
            <v>5:45.25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이현유</v>
          </cell>
          <cell r="E11" t="str">
            <v>대전신일여자고</v>
          </cell>
          <cell r="F11" t="str">
            <v>1.73</v>
          </cell>
        </row>
        <row r="12">
          <cell r="C12" t="str">
            <v>최문정</v>
          </cell>
          <cell r="E12" t="str">
            <v>대전체육고</v>
          </cell>
          <cell r="F12" t="str">
            <v>1.60</v>
          </cell>
        </row>
        <row r="13">
          <cell r="C13" t="str">
            <v>김한결</v>
          </cell>
          <cell r="E13" t="str">
            <v>강원체육고</v>
          </cell>
          <cell r="F13" t="str">
            <v>1.60</v>
          </cell>
        </row>
        <row r="14">
          <cell r="C14" t="str">
            <v>이유림</v>
          </cell>
          <cell r="E14" t="str">
            <v>강원체육고</v>
          </cell>
          <cell r="F14" t="str">
            <v>1.55</v>
          </cell>
        </row>
        <row r="15">
          <cell r="C15" t="str">
            <v>복시현</v>
          </cell>
          <cell r="E15" t="str">
            <v>이리여자고</v>
          </cell>
          <cell r="F15" t="str">
            <v>1.55</v>
          </cell>
        </row>
      </sheetData>
      <sheetData sheetId="1">
        <row r="11">
          <cell r="C11" t="str">
            <v>이유빈</v>
          </cell>
          <cell r="E11" t="str">
            <v>부산체육고</v>
          </cell>
          <cell r="F11" t="str">
            <v>3.20</v>
          </cell>
        </row>
        <row r="12">
          <cell r="C12" t="str">
            <v>문하은</v>
          </cell>
          <cell r="E12" t="str">
            <v>예천여자고</v>
          </cell>
          <cell r="F12" t="str">
            <v>3.00</v>
          </cell>
        </row>
        <row r="13">
          <cell r="C13" t="str">
            <v>김하윤</v>
          </cell>
          <cell r="E13" t="str">
            <v>서울체육고</v>
          </cell>
          <cell r="F13" t="str">
            <v>2.60</v>
          </cell>
        </row>
        <row r="14">
          <cell r="C14" t="str">
            <v>홍수민</v>
          </cell>
          <cell r="E14" t="str">
            <v>서울체육고</v>
          </cell>
          <cell r="F14" t="str">
            <v>2.60</v>
          </cell>
        </row>
        <row r="15">
          <cell r="C15" t="str">
            <v>황현정</v>
          </cell>
          <cell r="E15" t="str">
            <v>대전신일여자고</v>
          </cell>
          <cell r="F15" t="str">
            <v>2.40</v>
          </cell>
        </row>
      </sheetData>
      <sheetData sheetId="2">
        <row r="11">
          <cell r="C11" t="str">
            <v>김단비</v>
          </cell>
          <cell r="E11" t="str">
            <v>대전체육고</v>
          </cell>
          <cell r="F11">
            <v>5.46</v>
          </cell>
          <cell r="G11" t="str">
            <v>-0.6</v>
          </cell>
        </row>
        <row r="12">
          <cell r="C12" t="str">
            <v>박혜정</v>
          </cell>
          <cell r="E12" t="str">
            <v>전남체육고</v>
          </cell>
          <cell r="F12">
            <v>5.17</v>
          </cell>
          <cell r="G12" t="str">
            <v>-1.5</v>
          </cell>
        </row>
        <row r="13">
          <cell r="C13" t="str">
            <v>신예지</v>
          </cell>
          <cell r="E13" t="str">
            <v>대전체육고</v>
          </cell>
          <cell r="F13">
            <v>5.09</v>
          </cell>
          <cell r="G13" t="str">
            <v>-0.8</v>
          </cell>
        </row>
        <row r="14">
          <cell r="C14" t="str">
            <v>옥민경</v>
          </cell>
          <cell r="E14" t="str">
            <v>경남체육고</v>
          </cell>
          <cell r="F14">
            <v>4.63</v>
          </cell>
          <cell r="G14" t="str">
            <v>-1.1</v>
          </cell>
        </row>
        <row r="15">
          <cell r="C15" t="str">
            <v>김지현</v>
          </cell>
          <cell r="E15" t="str">
            <v>경기소래고</v>
          </cell>
          <cell r="F15">
            <v>4.58</v>
          </cell>
          <cell r="G15" t="str">
            <v>-0.7</v>
          </cell>
        </row>
        <row r="16">
          <cell r="C16" t="str">
            <v>오민지</v>
          </cell>
          <cell r="E16" t="str">
            <v>경남체육고</v>
          </cell>
          <cell r="F16">
            <v>4.53</v>
          </cell>
          <cell r="G16" t="str">
            <v>-0.4</v>
          </cell>
        </row>
        <row r="17">
          <cell r="C17" t="str">
            <v>유진</v>
          </cell>
          <cell r="E17" t="str">
            <v>경기소래고</v>
          </cell>
          <cell r="F17">
            <v>3.85</v>
          </cell>
          <cell r="G17" t="str">
            <v>-0.7</v>
          </cell>
        </row>
      </sheetData>
      <sheetData sheetId="3">
        <row r="11">
          <cell r="C11" t="str">
            <v>이가은</v>
          </cell>
          <cell r="E11" t="str">
            <v>부산체육고</v>
          </cell>
          <cell r="F11" t="str">
            <v>12.52</v>
          </cell>
          <cell r="G11" t="str">
            <v>0.3</v>
          </cell>
        </row>
        <row r="12">
          <cell r="C12" t="str">
            <v>유진</v>
          </cell>
          <cell r="E12" t="str">
            <v>경기소래고</v>
          </cell>
          <cell r="F12" t="str">
            <v>11.67</v>
          </cell>
          <cell r="G12" t="str">
            <v>-0.3</v>
          </cell>
        </row>
        <row r="13">
          <cell r="C13" t="str">
            <v>김바다</v>
          </cell>
          <cell r="E13" t="str">
            <v>대전체육고</v>
          </cell>
          <cell r="F13" t="str">
            <v>11.41</v>
          </cell>
          <cell r="G13" t="str">
            <v>-0.5</v>
          </cell>
        </row>
        <row r="14">
          <cell r="C14" t="str">
            <v>손솔</v>
          </cell>
          <cell r="E14" t="str">
            <v>전북체육고</v>
          </cell>
          <cell r="F14" t="str">
            <v>11.30</v>
          </cell>
          <cell r="G14" t="str">
            <v>-0.3</v>
          </cell>
        </row>
      </sheetData>
      <sheetData sheetId="4">
        <row r="11">
          <cell r="C11" t="str">
            <v>정소은</v>
          </cell>
          <cell r="E11" t="str">
            <v>광주체육고</v>
          </cell>
          <cell r="F11">
            <v>13.55</v>
          </cell>
        </row>
        <row r="12">
          <cell r="C12" t="str">
            <v>김은미</v>
          </cell>
          <cell r="E12" t="str">
            <v>대구체육고</v>
          </cell>
          <cell r="F12">
            <v>12.53</v>
          </cell>
        </row>
        <row r="13">
          <cell r="C13" t="str">
            <v>남경민</v>
          </cell>
          <cell r="E13" t="str">
            <v>인천체육고</v>
          </cell>
          <cell r="F13">
            <v>12.46</v>
          </cell>
        </row>
        <row r="14">
          <cell r="C14" t="str">
            <v>박채린</v>
          </cell>
          <cell r="E14" t="str">
            <v>경기체육고</v>
          </cell>
          <cell r="F14">
            <v>11.25</v>
          </cell>
        </row>
        <row r="15">
          <cell r="C15" t="str">
            <v>진서희</v>
          </cell>
          <cell r="E15" t="str">
            <v>포항두호고</v>
          </cell>
          <cell r="F15">
            <v>11.09</v>
          </cell>
        </row>
        <row r="16">
          <cell r="C16" t="str">
            <v>한이슬</v>
          </cell>
          <cell r="E16" t="str">
            <v>대구체육고</v>
          </cell>
          <cell r="F16">
            <v>10.93</v>
          </cell>
        </row>
        <row r="17">
          <cell r="C17" t="str">
            <v>박소담</v>
          </cell>
          <cell r="E17" t="str">
            <v>충현고</v>
          </cell>
          <cell r="F17">
            <v>10.57</v>
          </cell>
        </row>
        <row r="18">
          <cell r="C18" t="str">
            <v>주형원</v>
          </cell>
          <cell r="E18" t="str">
            <v>충현고</v>
          </cell>
          <cell r="F18">
            <v>10.29</v>
          </cell>
        </row>
      </sheetData>
      <sheetData sheetId="5">
        <row r="11">
          <cell r="C11" t="str">
            <v>정채윤</v>
          </cell>
          <cell r="E11" t="str">
            <v>충북체육고</v>
          </cell>
          <cell r="F11" t="str">
            <v>49.10CR</v>
          </cell>
        </row>
        <row r="12">
          <cell r="C12" t="str">
            <v>신유진</v>
          </cell>
          <cell r="E12" t="str">
            <v>이리공업고</v>
          </cell>
          <cell r="F12" t="str">
            <v>46.57</v>
          </cell>
        </row>
        <row r="13">
          <cell r="C13" t="str">
            <v>이아빈</v>
          </cell>
          <cell r="E13" t="str">
            <v>이리공업고</v>
          </cell>
          <cell r="F13" t="str">
            <v>41.82</v>
          </cell>
        </row>
        <row r="14">
          <cell r="C14" t="str">
            <v>김지인</v>
          </cell>
          <cell r="E14" t="str">
            <v>광주체육고</v>
          </cell>
          <cell r="F14" t="str">
            <v>41.16</v>
          </cell>
        </row>
        <row r="15">
          <cell r="C15" t="str">
            <v>김예은</v>
          </cell>
          <cell r="E15" t="str">
            <v>강원체육고</v>
          </cell>
          <cell r="F15" t="str">
            <v>41.04</v>
          </cell>
        </row>
        <row r="16">
          <cell r="C16" t="str">
            <v>김혜리</v>
          </cell>
          <cell r="E16" t="str">
            <v>전남체육고</v>
          </cell>
          <cell r="F16" t="str">
            <v>39.54</v>
          </cell>
        </row>
        <row r="17">
          <cell r="C17" t="str">
            <v>진서희</v>
          </cell>
          <cell r="E17" t="str">
            <v>포항두호고</v>
          </cell>
          <cell r="F17" t="str">
            <v>36.50</v>
          </cell>
        </row>
        <row r="18">
          <cell r="C18" t="str">
            <v>임은경</v>
          </cell>
          <cell r="E18" t="str">
            <v>대구체육고</v>
          </cell>
          <cell r="F18" t="str">
            <v>34.01</v>
          </cell>
        </row>
      </sheetData>
      <sheetData sheetId="6">
        <row r="11">
          <cell r="C11" t="str">
            <v>박민지</v>
          </cell>
          <cell r="E11" t="str">
            <v>전북체육고</v>
          </cell>
          <cell r="F11" t="str">
            <v>49.92</v>
          </cell>
        </row>
        <row r="12">
          <cell r="C12" t="str">
            <v>김다미</v>
          </cell>
          <cell r="E12" t="str">
            <v>광주체육고</v>
          </cell>
          <cell r="F12" t="str">
            <v>48.29</v>
          </cell>
        </row>
        <row r="13">
          <cell r="C13" t="str">
            <v>이민지</v>
          </cell>
          <cell r="E13" t="str">
            <v>충북체육고</v>
          </cell>
          <cell r="F13" t="str">
            <v>45.05</v>
          </cell>
        </row>
        <row r="14">
          <cell r="C14" t="str">
            <v>홍승연</v>
          </cell>
          <cell r="E14" t="str">
            <v>이리공업고</v>
          </cell>
          <cell r="F14" t="str">
            <v>43.70</v>
          </cell>
        </row>
        <row r="15">
          <cell r="C15" t="str">
            <v>정민주</v>
          </cell>
          <cell r="E15" t="str">
            <v>광주체육고</v>
          </cell>
          <cell r="F15" t="str">
            <v>41.81</v>
          </cell>
        </row>
        <row r="16">
          <cell r="C16" t="str">
            <v>이수민</v>
          </cell>
          <cell r="E16" t="str">
            <v>충북체육고</v>
          </cell>
          <cell r="F16" t="str">
            <v>37.82</v>
          </cell>
        </row>
        <row r="17">
          <cell r="C17" t="str">
            <v>박소담</v>
          </cell>
          <cell r="E17" t="str">
            <v>충현고</v>
          </cell>
          <cell r="F17" t="str">
            <v>37.49</v>
          </cell>
        </row>
        <row r="18">
          <cell r="C18" t="str">
            <v>주형원</v>
          </cell>
          <cell r="E18" t="str">
            <v>충현고</v>
          </cell>
          <cell r="F18" t="str">
            <v>26.57</v>
          </cell>
        </row>
      </sheetData>
      <sheetData sheetId="7">
        <row r="11">
          <cell r="C11" t="str">
            <v>윤세진</v>
          </cell>
          <cell r="E11" t="str">
            <v>광주체육고</v>
          </cell>
          <cell r="F11">
            <v>43.08</v>
          </cell>
        </row>
        <row r="12">
          <cell r="C12" t="str">
            <v>이세빈</v>
          </cell>
          <cell r="E12" t="str">
            <v>이리공업고</v>
          </cell>
          <cell r="F12">
            <v>41.88</v>
          </cell>
        </row>
        <row r="13">
          <cell r="C13" t="str">
            <v>권재은</v>
          </cell>
          <cell r="E13" t="str">
            <v>공주여자고</v>
          </cell>
          <cell r="F13">
            <v>40.72</v>
          </cell>
        </row>
        <row r="14">
          <cell r="C14" t="str">
            <v>표현</v>
          </cell>
          <cell r="E14" t="str">
            <v>인천체육고</v>
          </cell>
          <cell r="F14" t="str">
            <v>37.30</v>
          </cell>
        </row>
        <row r="15">
          <cell r="C15" t="str">
            <v>임혜영</v>
          </cell>
          <cell r="E15" t="str">
            <v>마산구암고</v>
          </cell>
          <cell r="F15">
            <v>35.049999999999997</v>
          </cell>
        </row>
        <row r="16">
          <cell r="C16" t="str">
            <v>정아영</v>
          </cell>
          <cell r="E16" t="str">
            <v>충북체육고</v>
          </cell>
          <cell r="F16">
            <v>29.52</v>
          </cell>
        </row>
      </sheetData>
      <sheetData sheetId="8">
        <row r="11">
          <cell r="C11" t="str">
            <v>김단비</v>
          </cell>
          <cell r="E11" t="str">
            <v>대전체육고</v>
          </cell>
          <cell r="F11" t="str">
            <v>4,202점</v>
          </cell>
        </row>
        <row r="12">
          <cell r="C12" t="str">
            <v>공민경</v>
          </cell>
          <cell r="E12" t="str">
            <v>경북체육고</v>
          </cell>
          <cell r="F12" t="str">
            <v>4,014점</v>
          </cell>
        </row>
        <row r="13">
          <cell r="C13" t="str">
            <v>장세림</v>
          </cell>
          <cell r="E13" t="str">
            <v>인일여자고</v>
          </cell>
          <cell r="F13" t="str">
            <v>3,269점</v>
          </cell>
        </row>
        <row r="14">
          <cell r="C14" t="str">
            <v>손민지</v>
          </cell>
          <cell r="E14" t="str">
            <v>경기원곡고</v>
          </cell>
          <cell r="F14" t="str">
            <v>3,197점</v>
          </cell>
        </row>
        <row r="15">
          <cell r="C15" t="str">
            <v>신예지</v>
          </cell>
          <cell r="E15" t="str">
            <v>대전체육고</v>
          </cell>
          <cell r="F15" t="str">
            <v>3,187점</v>
          </cell>
        </row>
        <row r="16">
          <cell r="C16" t="str">
            <v>조준희</v>
          </cell>
          <cell r="E16" t="str">
            <v>충북체육고</v>
          </cell>
          <cell r="F16" t="str">
            <v>3,174점</v>
          </cell>
        </row>
        <row r="17">
          <cell r="C17" t="str">
            <v>이다은</v>
          </cell>
          <cell r="E17" t="str">
            <v>경북체육고</v>
          </cell>
          <cell r="F17" t="str">
            <v>3,098점</v>
          </cell>
        </row>
        <row r="18">
          <cell r="C18" t="str">
            <v>이선주</v>
          </cell>
          <cell r="E18" t="str">
            <v>대전체육고</v>
          </cell>
          <cell r="F18" t="str">
            <v>2,872점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0.0</v>
          </cell>
        </row>
        <row r="11">
          <cell r="C11" t="str">
            <v>최진환</v>
          </cell>
          <cell r="E11" t="str">
            <v>경기문산제일고</v>
          </cell>
          <cell r="F11" t="str">
            <v>10.92</v>
          </cell>
        </row>
        <row r="12">
          <cell r="C12" t="str">
            <v>김현민</v>
          </cell>
          <cell r="E12" t="str">
            <v>충북체육고</v>
          </cell>
          <cell r="F12" t="str">
            <v>10.99</v>
          </cell>
        </row>
        <row r="13">
          <cell r="C13" t="str">
            <v>안성우</v>
          </cell>
          <cell r="E13" t="str">
            <v>전북체육고</v>
          </cell>
          <cell r="F13">
            <v>11.07</v>
          </cell>
        </row>
        <row r="14">
          <cell r="C14" t="str">
            <v>이성진</v>
          </cell>
          <cell r="E14" t="str">
            <v>서울체육고</v>
          </cell>
          <cell r="F14" t="str">
            <v>11.20</v>
          </cell>
        </row>
        <row r="15">
          <cell r="C15" t="str">
            <v>박민수</v>
          </cell>
          <cell r="E15" t="str">
            <v>포천일고</v>
          </cell>
          <cell r="F15">
            <v>11.23</v>
          </cell>
        </row>
        <row r="16">
          <cell r="C16" t="str">
            <v>오현명</v>
          </cell>
          <cell r="E16" t="str">
            <v>전북체육고</v>
          </cell>
          <cell r="F16">
            <v>11.36</v>
          </cell>
        </row>
        <row r="17">
          <cell r="C17" t="str">
            <v>김현욱</v>
          </cell>
          <cell r="E17" t="str">
            <v>광주체육고</v>
          </cell>
          <cell r="F17" t="str">
            <v>11.40</v>
          </cell>
        </row>
        <row r="18">
          <cell r="C18" t="str">
            <v>정병철</v>
          </cell>
          <cell r="E18" t="str">
            <v>경기유신고</v>
          </cell>
          <cell r="F18">
            <v>11.52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>
            <v>0.7</v>
          </cell>
        </row>
        <row r="11">
          <cell r="C11" t="str">
            <v>공지민</v>
          </cell>
          <cell r="E11" t="str">
            <v>경기금정초</v>
          </cell>
          <cell r="F11">
            <v>11.67</v>
          </cell>
        </row>
        <row r="12">
          <cell r="C12" t="str">
            <v>민소윤</v>
          </cell>
          <cell r="E12" t="str">
            <v>경남거제중곡초</v>
          </cell>
          <cell r="F12">
            <v>11.93</v>
          </cell>
        </row>
        <row r="13">
          <cell r="C13" t="str">
            <v>이윤지</v>
          </cell>
          <cell r="E13" t="str">
            <v>경기천일초</v>
          </cell>
          <cell r="F13">
            <v>12.43</v>
          </cell>
        </row>
        <row r="14">
          <cell r="C14" t="str">
            <v>이효비</v>
          </cell>
          <cell r="E14" t="str">
            <v>전북이리팔봉초</v>
          </cell>
          <cell r="F14">
            <v>12.46</v>
          </cell>
        </row>
        <row r="15">
          <cell r="C15" t="str">
            <v>최하은</v>
          </cell>
          <cell r="E15" t="str">
            <v>경기금정초</v>
          </cell>
          <cell r="F15">
            <v>12.66</v>
          </cell>
        </row>
        <row r="16">
          <cell r="C16" t="str">
            <v>김보미</v>
          </cell>
          <cell r="E16" t="str">
            <v>경기서룡초</v>
          </cell>
          <cell r="F16">
            <v>12.69</v>
          </cell>
        </row>
        <row r="17">
          <cell r="C17" t="str">
            <v>이현채</v>
          </cell>
          <cell r="E17" t="str">
            <v>전주북초</v>
          </cell>
          <cell r="F17">
            <v>12.82</v>
          </cell>
        </row>
        <row r="18">
          <cell r="C18" t="str">
            <v>강나현</v>
          </cell>
          <cell r="E18" t="str">
            <v>부산동주초</v>
          </cell>
          <cell r="F18">
            <v>12.83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이현용</v>
          </cell>
          <cell r="E11" t="str">
            <v>충북체육고</v>
          </cell>
          <cell r="F11">
            <v>49.78</v>
          </cell>
        </row>
        <row r="12">
          <cell r="C12" t="str">
            <v>박찬영</v>
          </cell>
          <cell r="E12" t="str">
            <v>경기문산제일고</v>
          </cell>
          <cell r="F12" t="str">
            <v>50.10</v>
          </cell>
        </row>
        <row r="13">
          <cell r="C13" t="str">
            <v>조현수</v>
          </cell>
          <cell r="E13" t="str">
            <v>경남체육고</v>
          </cell>
          <cell r="F13">
            <v>50.65</v>
          </cell>
        </row>
        <row r="14">
          <cell r="C14" t="str">
            <v>박상욱</v>
          </cell>
          <cell r="E14" t="str">
            <v>대전체육고</v>
          </cell>
          <cell r="F14">
            <v>50.91</v>
          </cell>
        </row>
        <row r="15">
          <cell r="C15" t="str">
            <v>김태영</v>
          </cell>
          <cell r="E15" t="str">
            <v>강원체육고</v>
          </cell>
          <cell r="F15">
            <v>51.38</v>
          </cell>
        </row>
        <row r="16">
          <cell r="C16" t="str">
            <v>김지우</v>
          </cell>
          <cell r="E16" t="str">
            <v>부산체육고</v>
          </cell>
          <cell r="F16">
            <v>51.46</v>
          </cell>
        </row>
        <row r="17">
          <cell r="C17" t="str">
            <v>박용희</v>
          </cell>
          <cell r="E17" t="str">
            <v>전남체육고</v>
          </cell>
          <cell r="F17" t="str">
            <v>52.00</v>
          </cell>
        </row>
        <row r="18">
          <cell r="C18" t="str">
            <v>엄기현</v>
          </cell>
          <cell r="E18" t="str">
            <v>경기소래고</v>
          </cell>
          <cell r="F18">
            <v>55.55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서진석</v>
          </cell>
          <cell r="E11" t="str">
            <v>충북체육고</v>
          </cell>
          <cell r="F11" t="str">
            <v>2:00.80</v>
          </cell>
        </row>
        <row r="12">
          <cell r="C12" t="str">
            <v>김대훈</v>
          </cell>
          <cell r="E12" t="str">
            <v>양정고</v>
          </cell>
          <cell r="F12" t="str">
            <v>2:00.97</v>
          </cell>
        </row>
        <row r="13">
          <cell r="C13" t="str">
            <v>임형윤</v>
          </cell>
          <cell r="E13" t="str">
            <v>경북영동고</v>
          </cell>
          <cell r="F13" t="str">
            <v>2:01.66</v>
          </cell>
        </row>
        <row r="14">
          <cell r="C14" t="str">
            <v>김진범</v>
          </cell>
          <cell r="E14" t="str">
            <v>충현고</v>
          </cell>
          <cell r="F14" t="str">
            <v>2:04.70</v>
          </cell>
        </row>
        <row r="15">
          <cell r="C15" t="str">
            <v>박요진</v>
          </cell>
          <cell r="E15" t="str">
            <v>광양하이텍고</v>
          </cell>
          <cell r="F15" t="str">
            <v>2:09.45</v>
          </cell>
        </row>
        <row r="16">
          <cell r="C16" t="str">
            <v>이재우</v>
          </cell>
          <cell r="E16" t="str">
            <v>대전체육고</v>
          </cell>
          <cell r="F16" t="str">
            <v>2:18.70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이준수</v>
          </cell>
          <cell r="E11" t="str">
            <v>단양고</v>
          </cell>
          <cell r="F11" t="str">
            <v>15:50.23</v>
          </cell>
        </row>
        <row r="12">
          <cell r="C12" t="str">
            <v>김홍록</v>
          </cell>
          <cell r="E12" t="str">
            <v>배문고</v>
          </cell>
          <cell r="F12" t="str">
            <v>16:13.87</v>
          </cell>
        </row>
        <row r="13">
          <cell r="C13" t="str">
            <v>김윤식</v>
          </cell>
          <cell r="E13" t="str">
            <v>배문고</v>
          </cell>
          <cell r="F13" t="str">
            <v>16:21.78</v>
          </cell>
        </row>
        <row r="14">
          <cell r="C14" t="str">
            <v>김성문</v>
          </cell>
          <cell r="E14" t="str">
            <v>충북체육고</v>
          </cell>
          <cell r="F14" t="str">
            <v>16:26.63</v>
          </cell>
        </row>
        <row r="15">
          <cell r="C15" t="str">
            <v>강만세</v>
          </cell>
          <cell r="E15" t="str">
            <v>전남체육고</v>
          </cell>
          <cell r="F15" t="str">
            <v>16:32.73</v>
          </cell>
        </row>
        <row r="16">
          <cell r="C16" t="str">
            <v>김민수</v>
          </cell>
          <cell r="E16" t="str">
            <v>충북체육고</v>
          </cell>
          <cell r="F16" t="str">
            <v>16:35.52</v>
          </cell>
        </row>
        <row r="17">
          <cell r="C17" t="str">
            <v>유강철</v>
          </cell>
          <cell r="E17" t="str">
            <v>강원체육고</v>
          </cell>
          <cell r="F17" t="str">
            <v>16:42.57</v>
          </cell>
        </row>
        <row r="18">
          <cell r="C18" t="str">
            <v>이수철</v>
          </cell>
          <cell r="E18" t="str">
            <v>충남체육고</v>
          </cell>
          <cell r="F18" t="str">
            <v>16:47.42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이준현</v>
          </cell>
          <cell r="E11" t="str">
            <v>포항두호고</v>
          </cell>
          <cell r="F11">
            <v>1.93</v>
          </cell>
        </row>
        <row r="12">
          <cell r="C12" t="str">
            <v>유경민</v>
          </cell>
          <cell r="E12" t="str">
            <v>전남체육고</v>
          </cell>
          <cell r="F12">
            <v>1.75</v>
          </cell>
        </row>
      </sheetData>
      <sheetData sheetId="1">
        <row r="11">
          <cell r="C11" t="str">
            <v>김성곤</v>
          </cell>
          <cell r="E11" t="str">
            <v>충남고</v>
          </cell>
          <cell r="F11" t="str">
            <v>6.79</v>
          </cell>
          <cell r="G11" t="str">
            <v>-0.9</v>
          </cell>
        </row>
        <row r="12">
          <cell r="C12" t="str">
            <v>박준영</v>
          </cell>
          <cell r="E12" t="str">
            <v>경북체육고</v>
          </cell>
          <cell r="F12">
            <v>6.79</v>
          </cell>
          <cell r="G12" t="str">
            <v>0.1</v>
          </cell>
        </row>
        <row r="13">
          <cell r="C13" t="str">
            <v>오태근</v>
          </cell>
          <cell r="E13" t="str">
            <v>경북체육고</v>
          </cell>
          <cell r="F13">
            <v>6.75</v>
          </cell>
          <cell r="G13" t="str">
            <v>-0.8</v>
          </cell>
        </row>
        <row r="14">
          <cell r="C14" t="str">
            <v>권기범</v>
          </cell>
          <cell r="E14" t="str">
            <v>서울체육고</v>
          </cell>
          <cell r="F14">
            <v>6.69</v>
          </cell>
          <cell r="G14" t="str">
            <v>0.3</v>
          </cell>
        </row>
        <row r="15">
          <cell r="C15" t="str">
            <v>박지원</v>
          </cell>
          <cell r="E15" t="str">
            <v>경복고</v>
          </cell>
          <cell r="F15">
            <v>6.49</v>
          </cell>
          <cell r="G15" t="str">
            <v>-0.2</v>
          </cell>
        </row>
        <row r="16">
          <cell r="C16" t="str">
            <v>유현석</v>
          </cell>
          <cell r="E16" t="str">
            <v>강원체육고</v>
          </cell>
          <cell r="F16">
            <v>6.46</v>
          </cell>
          <cell r="G16" t="str">
            <v>-0.6</v>
          </cell>
        </row>
        <row r="17">
          <cell r="C17" t="str">
            <v>최민준</v>
          </cell>
          <cell r="E17" t="str">
            <v>경복고</v>
          </cell>
          <cell r="F17">
            <v>6.27</v>
          </cell>
          <cell r="G17" t="str">
            <v>0.4</v>
          </cell>
        </row>
        <row r="18">
          <cell r="C18" t="str">
            <v>박준성</v>
          </cell>
          <cell r="E18" t="str">
            <v>광주체육고</v>
          </cell>
          <cell r="F18">
            <v>6.27</v>
          </cell>
          <cell r="G18" t="str">
            <v>-0.1</v>
          </cell>
        </row>
      </sheetData>
      <sheetData sheetId="2">
        <row r="11">
          <cell r="C11" t="str">
            <v>안하영</v>
          </cell>
          <cell r="E11" t="str">
            <v>충남체육고</v>
          </cell>
          <cell r="F11">
            <v>58.44</v>
          </cell>
        </row>
        <row r="12">
          <cell r="C12" t="str">
            <v>김태현</v>
          </cell>
          <cell r="E12" t="str">
            <v>남녕고</v>
          </cell>
          <cell r="F12">
            <v>52.15</v>
          </cell>
        </row>
        <row r="13">
          <cell r="C13" t="str">
            <v>이준형</v>
          </cell>
          <cell r="E13" t="str">
            <v>인천체육고</v>
          </cell>
          <cell r="F13">
            <v>51.38</v>
          </cell>
        </row>
        <row r="14">
          <cell r="C14" t="str">
            <v>양정호</v>
          </cell>
          <cell r="E14" t="str">
            <v>강원체육고</v>
          </cell>
          <cell r="F14">
            <v>50.89</v>
          </cell>
        </row>
        <row r="15">
          <cell r="C15" t="str">
            <v>김진호</v>
          </cell>
          <cell r="E15" t="str">
            <v>대구체육고</v>
          </cell>
          <cell r="F15" t="str">
            <v>48.70</v>
          </cell>
        </row>
        <row r="16">
          <cell r="C16" t="str">
            <v>김규덕</v>
          </cell>
          <cell r="E16" t="str">
            <v>강원체육고</v>
          </cell>
          <cell r="F16">
            <v>45.84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0.0</v>
          </cell>
        </row>
        <row r="11">
          <cell r="C11" t="str">
            <v>한서정</v>
          </cell>
          <cell r="E11" t="str">
            <v>서울체육고</v>
          </cell>
          <cell r="F11">
            <v>12.41</v>
          </cell>
        </row>
        <row r="12">
          <cell r="C12" t="str">
            <v>성하원</v>
          </cell>
          <cell r="E12" t="str">
            <v>경기용인고</v>
          </cell>
          <cell r="F12">
            <v>12.47</v>
          </cell>
        </row>
        <row r="13">
          <cell r="C13" t="str">
            <v>서다현</v>
          </cell>
          <cell r="E13" t="str">
            <v>용남고</v>
          </cell>
          <cell r="F13">
            <v>12.72</v>
          </cell>
        </row>
        <row r="14">
          <cell r="C14" t="str">
            <v>박미나</v>
          </cell>
          <cell r="E14" t="str">
            <v>포항두호고</v>
          </cell>
          <cell r="F14">
            <v>12.74</v>
          </cell>
        </row>
        <row r="15">
          <cell r="C15" t="str">
            <v>손솔</v>
          </cell>
          <cell r="E15" t="str">
            <v>전북체육고</v>
          </cell>
          <cell r="F15">
            <v>13.09</v>
          </cell>
        </row>
        <row r="16">
          <cell r="C16" t="str">
            <v>정민서</v>
          </cell>
          <cell r="E16" t="str">
            <v>이리여자고</v>
          </cell>
          <cell r="F16">
            <v>13.29</v>
          </cell>
        </row>
        <row r="17">
          <cell r="C17" t="str">
            <v>최진선</v>
          </cell>
          <cell r="E17" t="str">
            <v>강원체육고</v>
          </cell>
          <cell r="F17">
            <v>13.53</v>
          </cell>
        </row>
        <row r="18">
          <cell r="C18" t="str">
            <v>유지민</v>
          </cell>
          <cell r="E18" t="str">
            <v>서울체육고</v>
          </cell>
          <cell r="F18">
            <v>13.56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손은빈</v>
          </cell>
          <cell r="E11" t="str">
            <v>서울체육고</v>
          </cell>
          <cell r="F11">
            <v>59.37</v>
          </cell>
        </row>
        <row r="12">
          <cell r="C12" t="str">
            <v>이선경</v>
          </cell>
          <cell r="E12" t="str">
            <v>대전체육고</v>
          </cell>
          <cell r="F12" t="str">
            <v>1:05.62</v>
          </cell>
        </row>
        <row r="13">
          <cell r="C13" t="str">
            <v>신채은</v>
          </cell>
          <cell r="E13" t="str">
            <v>전북체육고</v>
          </cell>
          <cell r="F13" t="str">
            <v>1:06.20</v>
          </cell>
        </row>
        <row r="14">
          <cell r="C14" t="str">
            <v>오소현</v>
          </cell>
          <cell r="E14" t="str">
            <v>경기덕계고</v>
          </cell>
          <cell r="F14" t="str">
            <v>1:07.73</v>
          </cell>
        </row>
        <row r="15">
          <cell r="C15" t="str">
            <v>황현지</v>
          </cell>
          <cell r="E15" t="str">
            <v>거제제일고</v>
          </cell>
          <cell r="F15" t="str">
            <v>1:07.78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이서빈</v>
          </cell>
          <cell r="E11" t="str">
            <v>충현고</v>
          </cell>
          <cell r="F11" t="str">
            <v>2:22.08</v>
          </cell>
        </row>
        <row r="12">
          <cell r="C12" t="str">
            <v>심하영</v>
          </cell>
          <cell r="E12" t="str">
            <v>충북체육고</v>
          </cell>
          <cell r="F12" t="str">
            <v>2:22.67</v>
          </cell>
        </row>
        <row r="13">
          <cell r="C13" t="str">
            <v>노승연</v>
          </cell>
          <cell r="E13" t="str">
            <v>태원고</v>
          </cell>
          <cell r="F13" t="str">
            <v>2:30.60</v>
          </cell>
        </row>
        <row r="14">
          <cell r="C14" t="str">
            <v>문효임</v>
          </cell>
          <cell r="E14" t="str">
            <v>경기소래고</v>
          </cell>
          <cell r="F14" t="str">
            <v>2:36.27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이지은</v>
          </cell>
          <cell r="E11" t="str">
            <v>충북체육고</v>
          </cell>
          <cell r="F11" t="str">
            <v>19:12.11</v>
          </cell>
        </row>
        <row r="12">
          <cell r="C12" t="str">
            <v>심효선</v>
          </cell>
          <cell r="E12" t="str">
            <v>충북체육고</v>
          </cell>
          <cell r="F12" t="str">
            <v>19:30.51</v>
          </cell>
        </row>
        <row r="13">
          <cell r="C13" t="str">
            <v>우슬기</v>
          </cell>
          <cell r="E13" t="str">
            <v>강원체육고</v>
          </cell>
          <cell r="F13" t="str">
            <v>19:49.34</v>
          </cell>
        </row>
        <row r="14">
          <cell r="C14" t="str">
            <v>박정해</v>
          </cell>
          <cell r="E14" t="str">
            <v>김천한일여자고</v>
          </cell>
          <cell r="F14" t="str">
            <v>20:18.44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0.5</v>
          </cell>
        </row>
        <row r="11">
          <cell r="C11" t="str">
            <v>윤수빈</v>
          </cell>
          <cell r="E11" t="str">
            <v>경기가평고</v>
          </cell>
          <cell r="F11">
            <v>15.78</v>
          </cell>
        </row>
        <row r="12">
          <cell r="C12" t="str">
            <v>권혜림</v>
          </cell>
          <cell r="E12" t="str">
            <v>경기원곡고</v>
          </cell>
          <cell r="F12">
            <v>16.16</v>
          </cell>
        </row>
        <row r="13">
          <cell r="C13" t="str">
            <v>김여진</v>
          </cell>
          <cell r="E13" t="str">
            <v>서울체육고</v>
          </cell>
          <cell r="F13">
            <v>17.28</v>
          </cell>
        </row>
        <row r="14">
          <cell r="C14" t="str">
            <v>이경희</v>
          </cell>
          <cell r="E14" t="str">
            <v>부산체육고</v>
          </cell>
          <cell r="F14">
            <v>18.36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오수정</v>
          </cell>
          <cell r="E11" t="str">
            <v>충북체육고</v>
          </cell>
          <cell r="F11" t="str">
            <v>1.60</v>
          </cell>
        </row>
        <row r="12">
          <cell r="C12" t="str">
            <v>이다인</v>
          </cell>
          <cell r="E12" t="str">
            <v>서울체육고</v>
          </cell>
          <cell r="F12" t="str">
            <v>1.45</v>
          </cell>
        </row>
        <row r="13">
          <cell r="C13" t="str">
            <v>이효진</v>
          </cell>
          <cell r="E13" t="str">
            <v>강원체육고</v>
          </cell>
          <cell r="F13" t="str">
            <v>1.40</v>
          </cell>
        </row>
        <row r="14">
          <cell r="C14" t="str">
            <v>김진경</v>
          </cell>
          <cell r="E14" t="str">
            <v>부산체육고</v>
          </cell>
          <cell r="F14" t="str">
            <v>1.40</v>
          </cell>
        </row>
      </sheetData>
      <sheetData sheetId="1">
        <row r="11">
          <cell r="C11" t="str">
            <v>최지윤</v>
          </cell>
          <cell r="E11" t="str">
            <v>경북체육고</v>
          </cell>
          <cell r="F11">
            <v>5.31</v>
          </cell>
          <cell r="G11" t="str">
            <v>0.2</v>
          </cell>
        </row>
        <row r="12">
          <cell r="C12" t="str">
            <v>박수빈</v>
          </cell>
          <cell r="E12" t="str">
            <v>경기가평고</v>
          </cell>
          <cell r="F12">
            <v>5.08</v>
          </cell>
          <cell r="G12" t="str">
            <v>-1.3</v>
          </cell>
        </row>
        <row r="13">
          <cell r="C13" t="str">
            <v>김여경</v>
          </cell>
          <cell r="E13" t="str">
            <v>전북체육고</v>
          </cell>
          <cell r="F13">
            <v>4.8899999999999997</v>
          </cell>
          <cell r="G13" t="str">
            <v>-1.6</v>
          </cell>
        </row>
        <row r="14">
          <cell r="C14" t="str">
            <v>신혜원</v>
          </cell>
          <cell r="E14" t="str">
            <v>서울체육고</v>
          </cell>
          <cell r="F14" t="str">
            <v>4.70</v>
          </cell>
          <cell r="G14" t="str">
            <v>-1.0</v>
          </cell>
        </row>
      </sheetData>
      <sheetData sheetId="2">
        <row r="11">
          <cell r="C11" t="str">
            <v>김우영</v>
          </cell>
          <cell r="E11" t="str">
            <v>전남체육고</v>
          </cell>
          <cell r="F11">
            <v>30.82</v>
          </cell>
        </row>
        <row r="12">
          <cell r="C12" t="str">
            <v>최가희</v>
          </cell>
          <cell r="E12" t="str">
            <v>강원체육고</v>
          </cell>
          <cell r="F12">
            <v>29.17</v>
          </cell>
        </row>
        <row r="13">
          <cell r="C13" t="str">
            <v>안서영</v>
          </cell>
          <cell r="E13" t="str">
            <v>전남체육고</v>
          </cell>
          <cell r="F13">
            <v>21.55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이은빈</v>
          </cell>
          <cell r="E11" t="str">
            <v>전남남악초</v>
          </cell>
          <cell r="F11" t="str">
            <v>12.85</v>
          </cell>
        </row>
        <row r="12">
          <cell r="C12" t="str">
            <v>한수아</v>
          </cell>
          <cell r="E12" t="str">
            <v>충남한울초</v>
          </cell>
          <cell r="F12" t="str">
            <v>12.87</v>
          </cell>
        </row>
        <row r="13">
          <cell r="C13" t="str">
            <v>정유진</v>
          </cell>
          <cell r="E13" t="str">
            <v>경기서룡초</v>
          </cell>
          <cell r="F13" t="str">
            <v>12.98</v>
          </cell>
        </row>
        <row r="14">
          <cell r="C14" t="str">
            <v>강민경</v>
          </cell>
          <cell r="E14" t="str">
            <v>부산동주초</v>
          </cell>
          <cell r="F14" t="str">
            <v>13.21</v>
          </cell>
        </row>
        <row r="15">
          <cell r="C15" t="str">
            <v>김예림</v>
          </cell>
          <cell r="E15" t="str">
            <v>동두천신천초</v>
          </cell>
          <cell r="F15" t="str">
            <v>13.42</v>
          </cell>
        </row>
        <row r="16">
          <cell r="C16" t="str">
            <v>권진경</v>
          </cell>
          <cell r="E16" t="str">
            <v>서울염창초</v>
          </cell>
          <cell r="F16" t="str">
            <v>13.45</v>
          </cell>
        </row>
        <row r="17">
          <cell r="C17" t="str">
            <v>정소윤</v>
          </cell>
          <cell r="E17" t="str">
            <v>광주빛고을초</v>
          </cell>
          <cell r="F17" t="str">
            <v>13.91</v>
          </cell>
        </row>
        <row r="18">
          <cell r="C18" t="str">
            <v>안나겸</v>
          </cell>
          <cell r="E18" t="str">
            <v>포항원동초</v>
          </cell>
          <cell r="F18" t="str">
            <v>14.18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2.9</v>
          </cell>
        </row>
        <row r="11">
          <cell r="C11" t="str">
            <v>강민경</v>
          </cell>
          <cell r="E11" t="str">
            <v>부산동주초</v>
          </cell>
          <cell r="F11" t="str">
            <v>26.30</v>
          </cell>
        </row>
        <row r="12">
          <cell r="C12" t="str">
            <v>한수아</v>
          </cell>
          <cell r="E12" t="str">
            <v>충남한울초</v>
          </cell>
          <cell r="F12" t="str">
            <v>26.60</v>
          </cell>
        </row>
        <row r="13">
          <cell r="C13" t="str">
            <v>이은빈</v>
          </cell>
          <cell r="E13" t="str">
            <v>전남남악초</v>
          </cell>
          <cell r="F13" t="str">
            <v>27.29</v>
          </cell>
        </row>
        <row r="14">
          <cell r="C14" t="str">
            <v>김예림</v>
          </cell>
          <cell r="E14" t="str">
            <v>동두천신천초</v>
          </cell>
          <cell r="F14" t="str">
            <v>27.58</v>
          </cell>
        </row>
        <row r="15">
          <cell r="C15" t="str">
            <v>정소윤</v>
          </cell>
          <cell r="E15" t="str">
            <v>광주빛고을초</v>
          </cell>
          <cell r="F15" t="str">
            <v>28.56</v>
          </cell>
        </row>
        <row r="16">
          <cell r="C16" t="str">
            <v>나윤채</v>
          </cell>
          <cell r="E16" t="str">
            <v>충남해미초</v>
          </cell>
          <cell r="F16" t="str">
            <v>28.95</v>
          </cell>
        </row>
        <row r="17">
          <cell r="C17" t="str">
            <v>홍은지</v>
          </cell>
          <cell r="E17" t="str">
            <v>전북정읍한솔초</v>
          </cell>
          <cell r="F17" t="str">
            <v>30.39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showGridLines="0" tabSelected="1"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3"/>
    </row>
    <row r="2" spans="1:29" s="9" customFormat="1" ht="55.5" customHeight="1" thickBot="1">
      <c r="A2" s="33"/>
      <c r="B2" s="10"/>
      <c r="C2" s="10"/>
      <c r="D2" s="10"/>
      <c r="E2" s="59" t="s">
        <v>40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12</v>
      </c>
      <c r="V2" s="30"/>
      <c r="W2" s="30"/>
      <c r="X2" s="30"/>
      <c r="Y2" s="30"/>
      <c r="Z2" s="30"/>
    </row>
    <row r="3" spans="1:29" s="9" customFormat="1" ht="14.25" thickTop="1">
      <c r="A3" s="34"/>
      <c r="B3" s="56" t="s">
        <v>38</v>
      </c>
      <c r="C3" s="56"/>
      <c r="D3" s="10"/>
      <c r="E3" s="10"/>
      <c r="F3" s="61" t="s">
        <v>41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9" ht="14.25" thickBot="1">
      <c r="A6" s="35"/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9" s="25" customFormat="1" ht="13.5" customHeight="1" thickTop="1">
      <c r="A7" s="58">
        <v>1</v>
      </c>
      <c r="B7" s="12" t="s">
        <v>14</v>
      </c>
      <c r="C7" s="18" t="str">
        <f>[1]결승기록지!$C$11</f>
        <v>최명진</v>
      </c>
      <c r="D7" s="19" t="str">
        <f>[1]결승기록지!$E$11</f>
        <v>전북이리초</v>
      </c>
      <c r="E7" s="20" t="str">
        <f>[1]결승기록지!$F$11</f>
        <v>10.43CR</v>
      </c>
      <c r="F7" s="18" t="str">
        <f>[1]결승기록지!$C$12</f>
        <v>김도환</v>
      </c>
      <c r="G7" s="19" t="str">
        <f>[1]결승기록지!$E$12</f>
        <v>경기서룡초</v>
      </c>
      <c r="H7" s="20">
        <f>[1]결승기록지!$F$12</f>
        <v>11.23</v>
      </c>
      <c r="I7" s="18" t="str">
        <f>[1]결승기록지!$C$13</f>
        <v>진기원</v>
      </c>
      <c r="J7" s="19" t="str">
        <f>[1]결승기록지!$E$13</f>
        <v>천상초</v>
      </c>
      <c r="K7" s="20">
        <f>[1]결승기록지!$F$13</f>
        <v>11.43</v>
      </c>
      <c r="L7" s="18" t="str">
        <f>[1]결승기록지!$C$14</f>
        <v>이승준</v>
      </c>
      <c r="M7" s="19" t="str">
        <f>[1]결승기록지!$E$14</f>
        <v>경기서면초</v>
      </c>
      <c r="N7" s="20">
        <f>[1]결승기록지!$F$14</f>
        <v>11.69</v>
      </c>
      <c r="O7" s="18" t="str">
        <f>[1]결승기록지!$C$15</f>
        <v>김권율</v>
      </c>
      <c r="P7" s="19" t="str">
        <f>[1]결승기록지!$E$15</f>
        <v>경기산남초</v>
      </c>
      <c r="Q7" s="20">
        <f>[1]결승기록지!$F$15</f>
        <v>11.92</v>
      </c>
      <c r="R7" s="18" t="str">
        <f>[1]결승기록지!$C$16</f>
        <v>김동현</v>
      </c>
      <c r="S7" s="19" t="str">
        <f>[1]결승기록지!$E$16</f>
        <v>임고초</v>
      </c>
      <c r="T7" s="20" t="str">
        <f>[1]결승기록지!$F$16</f>
        <v>12.10</v>
      </c>
      <c r="U7" s="18" t="str">
        <f>[1]결승기록지!$C$17</f>
        <v>문준호</v>
      </c>
      <c r="V7" s="19" t="str">
        <f>[1]결승기록지!$E$17</f>
        <v>영광초</v>
      </c>
      <c r="W7" s="20">
        <f>[1]결승기록지!$F$17</f>
        <v>12.26</v>
      </c>
      <c r="X7" s="18" t="str">
        <f>[1]결승기록지!$C$18</f>
        <v>한무휼</v>
      </c>
      <c r="Y7" s="19" t="str">
        <f>[1]결승기록지!$E$18</f>
        <v>경기성남장안초</v>
      </c>
      <c r="Z7" s="20" t="str">
        <f>[1]결승기록지!$F$18</f>
        <v>12.40</v>
      </c>
    </row>
    <row r="8" spans="1:29" s="25" customFormat="1" ht="13.5" customHeight="1">
      <c r="A8" s="58"/>
      <c r="B8" s="16" t="s">
        <v>15</v>
      </c>
      <c r="C8" s="37"/>
      <c r="D8" s="38" t="str">
        <f>[1]결승기록지!$G$8</f>
        <v>1.3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39"/>
    </row>
    <row r="9" spans="1:29" s="25" customFormat="1" ht="13.5" customHeight="1">
      <c r="A9" s="58">
        <v>1</v>
      </c>
      <c r="B9" s="14" t="s">
        <v>16</v>
      </c>
      <c r="C9" s="18" t="str">
        <f>[2]결승기록지!$C$11</f>
        <v>이창언</v>
      </c>
      <c r="D9" s="19" t="str">
        <f>[2]결승기록지!$E$11</f>
        <v>경남함안가야초</v>
      </c>
      <c r="E9" s="20" t="str">
        <f>[2]결승기록지!$F$11</f>
        <v>12.71</v>
      </c>
      <c r="F9" s="18" t="str">
        <f>[2]결승기록지!$C$12</f>
        <v>임성민</v>
      </c>
      <c r="G9" s="19" t="str">
        <f>[2]결승기록지!$E$12</f>
        <v>부산백양초</v>
      </c>
      <c r="H9" s="20" t="str">
        <f>[2]결승기록지!$F$12</f>
        <v>12.81</v>
      </c>
      <c r="I9" s="18" t="str">
        <f>[2]결승기록지!$C$13</f>
        <v>진홍준</v>
      </c>
      <c r="J9" s="19" t="str">
        <f>[2]결승기록지!$E$13</f>
        <v>충북남한강초</v>
      </c>
      <c r="K9" s="20" t="str">
        <f>[2]결승기록지!$F$13</f>
        <v>12.83</v>
      </c>
      <c r="L9" s="18" t="str">
        <f>[2]결승기록지!$C$14</f>
        <v>정연현</v>
      </c>
      <c r="M9" s="19" t="str">
        <f>[2]결승기록지!$E$14</f>
        <v>신태인초</v>
      </c>
      <c r="N9" s="20" t="str">
        <f>[2]결승기록지!$F$14</f>
        <v>12.90</v>
      </c>
      <c r="O9" s="18" t="str">
        <f>[2]결승기록지!$C$15</f>
        <v>김규민</v>
      </c>
      <c r="P9" s="19" t="str">
        <f>[2]결승기록지!$E$15</f>
        <v>전주기린초</v>
      </c>
      <c r="Q9" s="20" t="str">
        <f>[2]결승기록지!$F$15</f>
        <v>13.06</v>
      </c>
      <c r="R9" s="18" t="str">
        <f>[2]결승기록지!$C$16</f>
        <v>이민교</v>
      </c>
      <c r="S9" s="19" t="str">
        <f>[2]결승기록지!$E$16</f>
        <v>충북용화초</v>
      </c>
      <c r="T9" s="20" t="str">
        <f>[2]결승기록지!$F$16</f>
        <v>13.44</v>
      </c>
      <c r="U9" s="18" t="str">
        <f>[2]결승기록지!$C$17</f>
        <v>박선한</v>
      </c>
      <c r="V9" s="19" t="str">
        <f>[2]결승기록지!$E$17</f>
        <v>전북전주덕진초</v>
      </c>
      <c r="W9" s="20" t="str">
        <f>[2]결승기록지!$F$17</f>
        <v>13.52</v>
      </c>
      <c r="X9" s="18" t="str">
        <f>[2]결승기록지!$C$18</f>
        <v>이예준</v>
      </c>
      <c r="Y9" s="19" t="str">
        <f>[2]결승기록지!$E$18</f>
        <v>경남거제중곡초</v>
      </c>
      <c r="Z9" s="20" t="str">
        <f>[2]결승기록지!$F$18</f>
        <v>13.65</v>
      </c>
    </row>
    <row r="10" spans="1:29" s="25" customFormat="1" ht="13.5" customHeight="1">
      <c r="A10" s="58"/>
      <c r="B10" s="13" t="s">
        <v>15</v>
      </c>
      <c r="C10" s="21"/>
      <c r="D10" s="22" t="str">
        <f>[2]결승기록지!$G$8</f>
        <v>0.4</v>
      </c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39"/>
    </row>
    <row r="11" spans="1:29" s="25" customFormat="1" ht="13.5" customHeight="1">
      <c r="A11" s="58">
        <v>2</v>
      </c>
      <c r="B11" s="14" t="s">
        <v>17</v>
      </c>
      <c r="C11" s="18" t="str">
        <f>[3]결승기록지!$C$11</f>
        <v>이창언</v>
      </c>
      <c r="D11" s="19" t="str">
        <f>[3]결승기록지!$E$11</f>
        <v>경남함안가야초</v>
      </c>
      <c r="E11" s="20" t="str">
        <f>[3]결승기록지!$F$11</f>
        <v>25.89</v>
      </c>
      <c r="F11" s="18" t="str">
        <f>[3]결승기록지!$C$12</f>
        <v>정연현</v>
      </c>
      <c r="G11" s="19" t="str">
        <f>[3]결승기록지!$E$12</f>
        <v>신태인초</v>
      </c>
      <c r="H11" s="20" t="str">
        <f>[3]결승기록지!$F$12</f>
        <v>26.20</v>
      </c>
      <c r="I11" s="18" t="str">
        <f>[3]결승기록지!$C$13</f>
        <v>이예준</v>
      </c>
      <c r="J11" s="19" t="str">
        <f>[3]결승기록지!$E$13</f>
        <v>경남거제중곡초</v>
      </c>
      <c r="K11" s="20" t="str">
        <f>[3]결승기록지!$F$13</f>
        <v>26.72</v>
      </c>
      <c r="L11" s="18" t="str">
        <f>[3]결승기록지!$C$14</f>
        <v>유기현</v>
      </c>
      <c r="M11" s="19" t="str">
        <f>[3]결승기록지!$E$14</f>
        <v>경기용인성산초</v>
      </c>
      <c r="N11" s="20" t="str">
        <f>[3]결승기록지!$F$14</f>
        <v>27.12</v>
      </c>
      <c r="O11" s="18" t="str">
        <f>[3]결승기록지!$C$15</f>
        <v>김민혁</v>
      </c>
      <c r="P11" s="19" t="str">
        <f>[3]결승기록지!$E$15</f>
        <v>경기용인성산초</v>
      </c>
      <c r="Q11" s="20" t="str">
        <f>[3]결승기록지!$F$15</f>
        <v>28.22</v>
      </c>
      <c r="R11" s="18" t="str">
        <f>[3]결승기록지!$C$16</f>
        <v>박선한</v>
      </c>
      <c r="S11" s="19" t="str">
        <f>[3]결승기록지!$E$16</f>
        <v>전북전주덕진초</v>
      </c>
      <c r="T11" s="20" t="str">
        <f>[3]결승기록지!$F$16</f>
        <v>28.34</v>
      </c>
      <c r="U11" s="18"/>
      <c r="V11" s="19"/>
      <c r="W11" s="20"/>
      <c r="X11" s="18"/>
      <c r="Y11" s="19"/>
      <c r="Z11" s="20"/>
    </row>
    <row r="12" spans="1:29" s="25" customFormat="1" ht="13.5" customHeight="1">
      <c r="A12" s="58"/>
      <c r="B12" s="13" t="s">
        <v>15</v>
      </c>
      <c r="C12" s="21"/>
      <c r="D12" s="22" t="str">
        <f>[3]결승기록지!$G$8</f>
        <v>2.1</v>
      </c>
      <c r="E12" s="24" t="s">
        <v>44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39"/>
    </row>
    <row r="13" spans="1:29" s="25" customFormat="1" ht="13.5" customHeight="1">
      <c r="A13" s="40">
        <v>1</v>
      </c>
      <c r="B13" s="15" t="s">
        <v>18</v>
      </c>
      <c r="C13" s="18" t="str">
        <f>[4]결승기록지!$C$11</f>
        <v>이민형</v>
      </c>
      <c r="D13" s="19" t="str">
        <f>[4]결승기록지!$E$11</f>
        <v>경북김천동신초</v>
      </c>
      <c r="E13" s="20" t="str">
        <f>[4]결승기록지!$F$11</f>
        <v>2:18.30</v>
      </c>
      <c r="F13" s="18" t="str">
        <f>[4]결승기록지!$C$12</f>
        <v>정신유</v>
      </c>
      <c r="G13" s="19" t="str">
        <f>[4]결승기록지!$E$12</f>
        <v>광주수문초</v>
      </c>
      <c r="H13" s="20" t="str">
        <f>[4]결승기록지!$F$12</f>
        <v>2:18.75</v>
      </c>
      <c r="I13" s="18" t="str">
        <f>[4]결승기록지!$C$13</f>
        <v>박민수</v>
      </c>
      <c r="J13" s="19" t="str">
        <f>[4]결승기록지!$E$13</f>
        <v>포은초</v>
      </c>
      <c r="K13" s="20" t="str">
        <f>[4]결승기록지!$F$13</f>
        <v>2:25.18</v>
      </c>
      <c r="L13" s="18" t="str">
        <f>[4]결승기록지!$C$14</f>
        <v>최현문</v>
      </c>
      <c r="M13" s="19" t="str">
        <f>[4]결승기록지!$E$14</f>
        <v>차동초</v>
      </c>
      <c r="N13" s="20" t="str">
        <f>[4]결승기록지!$F$14</f>
        <v>2:28.40</v>
      </c>
      <c r="O13" s="18" t="str">
        <f>[4]결승기록지!$C$15</f>
        <v>이인서</v>
      </c>
      <c r="P13" s="19" t="str">
        <f>[4]결승기록지!$E$15</f>
        <v>경기금정초</v>
      </c>
      <c r="Q13" s="20" t="str">
        <f>[4]결승기록지!$F$15</f>
        <v>2:31.46</v>
      </c>
      <c r="R13" s="18" t="str">
        <f>[4]결승기록지!$C$16</f>
        <v>장희찬</v>
      </c>
      <c r="S13" s="19" t="str">
        <f>[4]결승기록지!$E$16</f>
        <v>경기산남초</v>
      </c>
      <c r="T13" s="20" t="str">
        <f>[4]결승기록지!$F$16</f>
        <v>2:36.87</v>
      </c>
      <c r="U13" s="18" t="str">
        <f>[4]결승기록지!$C$17</f>
        <v>김하랑</v>
      </c>
      <c r="V13" s="19" t="str">
        <f>[4]결승기록지!$E$17</f>
        <v>충북이수초</v>
      </c>
      <c r="W13" s="20" t="str">
        <f>[4]결승기록지!$F$17</f>
        <v>2:37.46</v>
      </c>
      <c r="X13" s="18" t="str">
        <f>[4]결승기록지!$C$18</f>
        <v>김택건</v>
      </c>
      <c r="Y13" s="19" t="str">
        <f>[4]결승기록지!$E$18</f>
        <v>경기광명초</v>
      </c>
      <c r="Z13" s="20" t="str">
        <f>[4]결승기록지!$F$18</f>
        <v>2:48.19</v>
      </c>
    </row>
    <row r="14" spans="1:29" s="25" customFormat="1" ht="13.5" customHeight="1">
      <c r="A14" s="44">
        <v>1</v>
      </c>
      <c r="B14" s="36" t="s">
        <v>19</v>
      </c>
      <c r="C14" s="27" t="str">
        <f>[5]높이!$C$11</f>
        <v>이현민</v>
      </c>
      <c r="D14" s="28" t="str">
        <f>[5]높이!$E$11</f>
        <v>양산북정초</v>
      </c>
      <c r="E14" s="29" t="str">
        <f>[5]높이!$F$11</f>
        <v>1.62CR</v>
      </c>
      <c r="F14" s="27" t="str">
        <f>[5]높이!$C$12</f>
        <v>박서준</v>
      </c>
      <c r="G14" s="28" t="str">
        <f>[5]높이!$E$12</f>
        <v>순천동명초</v>
      </c>
      <c r="H14" s="29" t="str">
        <f>[5]높이!$F$12</f>
        <v>1.56</v>
      </c>
      <c r="I14" s="27" t="str">
        <f>[5]높이!$C$13</f>
        <v>김현식</v>
      </c>
      <c r="J14" s="28" t="str">
        <f>[5]높이!$E$13</f>
        <v>충북동광초</v>
      </c>
      <c r="K14" s="29" t="str">
        <f>[5]높이!$F$13</f>
        <v>1.56</v>
      </c>
      <c r="L14" s="27" t="str">
        <f>[5]높이!$C$14</f>
        <v>박준의</v>
      </c>
      <c r="M14" s="28" t="str">
        <f>[5]높이!$E$14</f>
        <v>광주빛고을초</v>
      </c>
      <c r="N14" s="29" t="str">
        <f>[5]높이!$F$14</f>
        <v>1.45</v>
      </c>
      <c r="O14" s="27" t="str">
        <f>[5]높이!$C$15</f>
        <v>나준영</v>
      </c>
      <c r="P14" s="28" t="str">
        <f>[5]높이!$E$15</f>
        <v>대전동산초</v>
      </c>
      <c r="Q14" s="29" t="str">
        <f>[5]높이!$F$15</f>
        <v>1.35</v>
      </c>
      <c r="R14" s="27" t="str">
        <f>[5]높이!$C$16</f>
        <v>장진용</v>
      </c>
      <c r="S14" s="28" t="str">
        <f>[5]높이!$E$16</f>
        <v>경기금정초</v>
      </c>
      <c r="T14" s="29" t="str">
        <f>[5]높이!$F$16</f>
        <v>1.35</v>
      </c>
      <c r="U14" s="27" t="str">
        <f>[5]높이!$C$17</f>
        <v>손홍주</v>
      </c>
      <c r="V14" s="28" t="str">
        <f>[5]높이!$E$17</f>
        <v>전북이리부송초</v>
      </c>
      <c r="W14" s="29" t="str">
        <f>[5]높이!$F$17</f>
        <v>1.30</v>
      </c>
      <c r="X14" s="27" t="str">
        <f>[5]높이!$C$18</f>
        <v>석지헌</v>
      </c>
      <c r="Y14" s="28" t="str">
        <f>[5]높이!$E$18</f>
        <v>전북이리팔봉초</v>
      </c>
      <c r="Z14" s="29" t="str">
        <f>[5]높이!$F$18</f>
        <v>1.30</v>
      </c>
      <c r="AA14" s="26"/>
      <c r="AB14" s="26"/>
      <c r="AC14" s="26"/>
    </row>
    <row r="15" spans="1:29" s="25" customFormat="1" ht="6.75" customHeight="1">
      <c r="A15" s="44"/>
      <c r="B15" s="36"/>
      <c r="C15" s="27"/>
      <c r="D15" s="28"/>
      <c r="E15" s="29"/>
      <c r="F15" s="27"/>
      <c r="G15" s="28"/>
      <c r="H15" s="29"/>
      <c r="I15" s="27"/>
      <c r="J15" s="28"/>
      <c r="K15" s="29"/>
      <c r="L15" s="27"/>
      <c r="M15" s="28"/>
      <c r="N15" s="29"/>
      <c r="O15" s="50" t="s">
        <v>43</v>
      </c>
      <c r="P15" s="51"/>
      <c r="Q15" s="51"/>
      <c r="R15" s="51"/>
      <c r="S15" s="51"/>
      <c r="T15" s="52"/>
      <c r="U15" s="27"/>
      <c r="V15" s="28"/>
      <c r="W15" s="29"/>
      <c r="X15" s="27"/>
      <c r="Y15" s="28"/>
      <c r="Z15" s="29"/>
      <c r="AA15" s="26"/>
      <c r="AB15" s="26"/>
      <c r="AC15" s="26"/>
    </row>
    <row r="16" spans="1:29" s="25" customFormat="1" ht="13.5" customHeight="1">
      <c r="A16" s="58">
        <v>3</v>
      </c>
      <c r="B16" s="14" t="s">
        <v>20</v>
      </c>
      <c r="C16" s="18" t="str">
        <f>[5]멀리!$C$11</f>
        <v>김현식</v>
      </c>
      <c r="D16" s="19" t="str">
        <f>[5]멀리!$E$11</f>
        <v>충북동광초</v>
      </c>
      <c r="E16" s="20" t="str">
        <f>[5]멀리!$F$11</f>
        <v>5.19</v>
      </c>
      <c r="F16" s="18" t="str">
        <f>[5]멀리!$C$12</f>
        <v>진홍준</v>
      </c>
      <c r="G16" s="19" t="str">
        <f>[5]멀리!$E$12</f>
        <v>충북남한강초</v>
      </c>
      <c r="H16" s="20" t="str">
        <f>[5]멀리!$F$12</f>
        <v>5.19</v>
      </c>
      <c r="I16" s="18" t="str">
        <f>[5]멀리!$C$13</f>
        <v>박서준</v>
      </c>
      <c r="J16" s="19" t="str">
        <f>[5]멀리!$E$13</f>
        <v>순천동명초</v>
      </c>
      <c r="K16" s="20" t="str">
        <f>[5]멀리!$F$13</f>
        <v>5.14</v>
      </c>
      <c r="L16" s="18" t="str">
        <f>[5]멀리!$C$14</f>
        <v>장진용</v>
      </c>
      <c r="M16" s="19" t="str">
        <f>[5]멀리!$E$14</f>
        <v>경기금정초</v>
      </c>
      <c r="N16" s="20" t="str">
        <f>[5]멀리!$F$14</f>
        <v>4.76</v>
      </c>
      <c r="O16" s="18" t="str">
        <f>[5]멀리!$C$15</f>
        <v>박준의</v>
      </c>
      <c r="P16" s="19" t="str">
        <f>[5]멀리!$E$15</f>
        <v>광주빛고을초</v>
      </c>
      <c r="Q16" s="20" t="str">
        <f>[5]멀리!$F$15</f>
        <v>4.51</v>
      </c>
      <c r="R16" s="18" t="str">
        <f>[5]멀리!$C$16</f>
        <v>박대희</v>
      </c>
      <c r="S16" s="19" t="str">
        <f>[5]멀리!$E$16</f>
        <v>경기성남장안초</v>
      </c>
      <c r="T16" s="20" t="str">
        <f>[5]멀리!$F$16</f>
        <v>4.49</v>
      </c>
      <c r="U16" s="18" t="str">
        <f>[5]멀리!$C$17</f>
        <v>김규민</v>
      </c>
      <c r="V16" s="19" t="str">
        <f>[5]멀리!$E$17</f>
        <v>전주기린초</v>
      </c>
      <c r="W16" s="20" t="str">
        <f>[5]멀리!$F$17</f>
        <v>4.42</v>
      </c>
      <c r="X16" s="18" t="str">
        <f>[5]멀리!$C$18</f>
        <v>김정현</v>
      </c>
      <c r="Y16" s="19" t="str">
        <f>[5]멀리!$E$18</f>
        <v>전북정읍북초</v>
      </c>
      <c r="Z16" s="20" t="str">
        <f>[5]멀리!$F$18</f>
        <v>4.40</v>
      </c>
    </row>
    <row r="17" spans="1:26" s="25" customFormat="1" ht="13.5" customHeight="1">
      <c r="A17" s="58"/>
      <c r="B17" s="13" t="s">
        <v>15</v>
      </c>
      <c r="C17" s="31"/>
      <c r="D17" s="41" t="str">
        <f>[5]멀리!$G$11</f>
        <v>-0.2</v>
      </c>
      <c r="E17" s="42"/>
      <c r="F17" s="31"/>
      <c r="G17" s="41" t="str">
        <f>[5]멀리!$G$12</f>
        <v>-0.4</v>
      </c>
      <c r="H17" s="42"/>
      <c r="I17" s="31"/>
      <c r="J17" s="41" t="str">
        <f>[5]멀리!$G$13</f>
        <v>-0.3</v>
      </c>
      <c r="K17" s="42"/>
      <c r="L17" s="31"/>
      <c r="M17" s="41" t="str">
        <f>[5]멀리!$G$14</f>
        <v>-0.4</v>
      </c>
      <c r="N17" s="42"/>
      <c r="O17" s="31"/>
      <c r="P17" s="41" t="str">
        <f>[5]멀리!$G$15</f>
        <v>0.2</v>
      </c>
      <c r="Q17" s="42"/>
      <c r="R17" s="31"/>
      <c r="S17" s="41" t="str">
        <f>[5]멀리!$G$16</f>
        <v>-0.8</v>
      </c>
      <c r="T17" s="42"/>
      <c r="U17" s="31"/>
      <c r="V17" s="41" t="str">
        <f>[5]멀리!$G$17</f>
        <v>-0.7</v>
      </c>
      <c r="W17" s="42"/>
      <c r="X17" s="31"/>
      <c r="Y17" s="41" t="str">
        <f>[5]멀리!$G$18</f>
        <v>-0.4</v>
      </c>
      <c r="Z17" s="42"/>
    </row>
    <row r="18" spans="1:26" s="25" customFormat="1" ht="13.5" customHeight="1">
      <c r="A18" s="40">
        <v>1</v>
      </c>
      <c r="B18" s="15" t="s">
        <v>21</v>
      </c>
      <c r="C18" s="27" t="str">
        <f>[5]포환!$C$11</f>
        <v>최재노</v>
      </c>
      <c r="D18" s="28" t="str">
        <f>[5]포환!$E$11</f>
        <v>전북이리팔봉초</v>
      </c>
      <c r="E18" s="29" t="str">
        <f>[5]포환!$F$11</f>
        <v>13.90</v>
      </c>
      <c r="F18" s="27" t="str">
        <f>[5]포환!$C$12</f>
        <v>김재훈</v>
      </c>
      <c r="G18" s="28" t="str">
        <f>[5]포환!$E$12</f>
        <v>광주월계초</v>
      </c>
      <c r="H18" s="29" t="str">
        <f>[5]포환!$F$12</f>
        <v>13.83</v>
      </c>
      <c r="I18" s="27" t="str">
        <f>[5]포환!$C$13</f>
        <v>윤다윗</v>
      </c>
      <c r="J18" s="28" t="str">
        <f>[5]포환!$E$13</f>
        <v>전남성산초</v>
      </c>
      <c r="K18" s="29" t="str">
        <f>[5]포환!$F$13</f>
        <v>12.60</v>
      </c>
      <c r="L18" s="27" t="str">
        <f>[5]포환!$C$14</f>
        <v>장영민</v>
      </c>
      <c r="M18" s="28" t="str">
        <f>[5]포환!$E$14</f>
        <v>충주삼원초</v>
      </c>
      <c r="N18" s="29" t="str">
        <f>[5]포환!$F$14</f>
        <v>11.24</v>
      </c>
      <c r="O18" s="27" t="str">
        <f>[5]포환!$C$15</f>
        <v>윤명진</v>
      </c>
      <c r="P18" s="28" t="str">
        <f>[5]포환!$E$15</f>
        <v>경기광명초</v>
      </c>
      <c r="Q18" s="29" t="str">
        <f>[5]포환!$F$15</f>
        <v>11.11</v>
      </c>
      <c r="R18" s="27" t="str">
        <f>[5]포환!$C$16</f>
        <v>김성윤</v>
      </c>
      <c r="S18" s="28" t="str">
        <f>[5]포환!$E$16</f>
        <v>경기금정초</v>
      </c>
      <c r="T18" s="29" t="str">
        <f>[5]포환!$F$16</f>
        <v>10.75</v>
      </c>
      <c r="U18" s="27" t="str">
        <f>[5]포환!$C$17</f>
        <v>박민영</v>
      </c>
      <c r="V18" s="28" t="str">
        <f>[5]포환!$E$17</f>
        <v>광주빛고을초</v>
      </c>
      <c r="W18" s="29" t="str">
        <f>[5]포환!$F$17</f>
        <v>9.40</v>
      </c>
      <c r="X18" s="27" t="str">
        <f>[5]포환!$C$18</f>
        <v>김준규</v>
      </c>
      <c r="Y18" s="28" t="str">
        <f>[5]포환!$E$18</f>
        <v>제천덕산초</v>
      </c>
      <c r="Z18" s="29" t="str">
        <f>[5]포환!$F$18</f>
        <v>8.92</v>
      </c>
    </row>
    <row r="19" spans="1:26" s="25" customFormat="1" ht="13.5" customHeight="1">
      <c r="A19" s="58">
        <v>3</v>
      </c>
      <c r="B19" s="14" t="s">
        <v>22</v>
      </c>
      <c r="C19" s="18"/>
      <c r="D19" s="19" t="str">
        <f>[6]결승기록지!$E$11</f>
        <v>광주수문초</v>
      </c>
      <c r="E19" s="20" t="str">
        <f>[6]결승기록지!$F$11</f>
        <v>53.87</v>
      </c>
      <c r="F19" s="18"/>
      <c r="G19" s="19" t="str">
        <f>[6]결승기록지!$E$12</f>
        <v>천상초</v>
      </c>
      <c r="H19" s="20" t="str">
        <f>[6]결승기록지!$F$12</f>
        <v>54.47</v>
      </c>
      <c r="I19" s="18"/>
      <c r="J19" s="19" t="str">
        <f>[6]결승기록지!$E$13</f>
        <v>경기금정초</v>
      </c>
      <c r="K19" s="20" t="str">
        <f>[6]결승기록지!$F$13</f>
        <v>54.74</v>
      </c>
      <c r="L19" s="18"/>
      <c r="M19" s="19" t="str">
        <f>[6]결승기록지!$E$14</f>
        <v>경기용인성산초</v>
      </c>
      <c r="N19" s="20" t="str">
        <f>[6]결승기록지!$F$14</f>
        <v>54.76</v>
      </c>
      <c r="O19" s="18"/>
      <c r="P19" s="19" t="str">
        <f>[6]결승기록지!$E$15</f>
        <v>광주빛고을초</v>
      </c>
      <c r="Q19" s="20" t="str">
        <f>[6]결승기록지!$F$15</f>
        <v>56.08</v>
      </c>
      <c r="R19" s="18"/>
      <c r="S19" s="19" t="str">
        <f>[6]결승기록지!$E$16</f>
        <v>경기광명초</v>
      </c>
      <c r="T19" s="20" t="str">
        <f>[6]결승기록지!$F$16</f>
        <v>56.70</v>
      </c>
      <c r="U19" s="18"/>
      <c r="V19" s="19" t="str">
        <f>[6]결승기록지!$E$17</f>
        <v>대구동천초</v>
      </c>
      <c r="W19" s="20" t="str">
        <f>[6]결승기록지!$F$17</f>
        <v>58.82</v>
      </c>
      <c r="X19" s="18"/>
      <c r="Y19" s="19" t="str">
        <f>[6]결승기록지!$E$18</f>
        <v>전남시전초</v>
      </c>
      <c r="Z19" s="20" t="str">
        <f>[6]결승기록지!$F$18</f>
        <v>1:00.80</v>
      </c>
    </row>
    <row r="20" spans="1:26" s="25" customFormat="1" ht="13.5" customHeight="1">
      <c r="A20" s="58"/>
      <c r="B20" s="13"/>
      <c r="C20" s="53" t="str">
        <f>[6]결승기록지!$C$11</f>
        <v xml:space="preserve">김지혁 김주원 정신유 송민후 </v>
      </c>
      <c r="D20" s="54"/>
      <c r="E20" s="55"/>
      <c r="F20" s="53" t="str">
        <f>[6]결승기록지!$C$12</f>
        <v>진기원 김세하 임호준 김용균</v>
      </c>
      <c r="G20" s="54"/>
      <c r="H20" s="55"/>
      <c r="I20" s="53" t="str">
        <f>[6]결승기록지!$C$13</f>
        <v>이인서 김경태 장지민 장진용</v>
      </c>
      <c r="J20" s="54"/>
      <c r="K20" s="55"/>
      <c r="L20" s="53" t="str">
        <f>[6]결승기록지!$C$14</f>
        <v>임동현 김민혁 조한경 유기현</v>
      </c>
      <c r="M20" s="54"/>
      <c r="N20" s="55"/>
      <c r="O20" s="53" t="str">
        <f>[6]결승기록지!$C$15</f>
        <v>박준의 김래현 김지서 김재영</v>
      </c>
      <c r="P20" s="54"/>
      <c r="Q20" s="55"/>
      <c r="R20" s="53" t="str">
        <f>[6]결승기록지!$C$16</f>
        <v>윤명진 정현수 임재훈 김택건</v>
      </c>
      <c r="S20" s="54"/>
      <c r="T20" s="55"/>
      <c r="U20" s="53" t="str">
        <f>[6]결승기록지!$C$17</f>
        <v>안찬빈 정영훈 전도형 김재훈</v>
      </c>
      <c r="V20" s="54"/>
      <c r="W20" s="55"/>
      <c r="X20" s="53" t="str">
        <f>[6]결승기록지!$C$18</f>
        <v>김다현 김태민 김승현 문서진</v>
      </c>
      <c r="Y20" s="54"/>
      <c r="Z20" s="55"/>
    </row>
    <row r="21" spans="1:26" s="25" customFormat="1" ht="7.5" customHeight="1">
      <c r="A21" s="40"/>
      <c r="B21" s="1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9" customFormat="1">
      <c r="A22" s="43"/>
      <c r="B22" s="56" t="s">
        <v>39</v>
      </c>
      <c r="C22" s="56"/>
      <c r="D22" s="10"/>
      <c r="E22" s="1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10"/>
      <c r="U22" s="10"/>
      <c r="V22" s="10"/>
      <c r="W22" s="10"/>
      <c r="X22" s="10"/>
      <c r="Y22" s="10"/>
      <c r="Z22" s="10"/>
    </row>
    <row r="23" spans="1:26" ht="9.75" customHeight="1">
      <c r="A23" s="4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43"/>
      <c r="B24" s="7" t="s">
        <v>23</v>
      </c>
      <c r="C24" s="2"/>
      <c r="D24" s="3" t="s">
        <v>24</v>
      </c>
      <c r="E24" s="4"/>
      <c r="F24" s="2"/>
      <c r="G24" s="3" t="s">
        <v>25</v>
      </c>
      <c r="H24" s="4"/>
      <c r="I24" s="2"/>
      <c r="J24" s="3" t="s">
        <v>26</v>
      </c>
      <c r="K24" s="4"/>
      <c r="L24" s="2"/>
      <c r="M24" s="3" t="s">
        <v>27</v>
      </c>
      <c r="N24" s="4"/>
      <c r="O24" s="2"/>
      <c r="P24" s="3" t="s">
        <v>28</v>
      </c>
      <c r="Q24" s="4"/>
      <c r="R24" s="2"/>
      <c r="S24" s="3" t="s">
        <v>29</v>
      </c>
      <c r="T24" s="4"/>
      <c r="U24" s="2"/>
      <c r="V24" s="3" t="s">
        <v>30</v>
      </c>
      <c r="W24" s="4"/>
      <c r="X24" s="2"/>
      <c r="Y24" s="3" t="s">
        <v>31</v>
      </c>
      <c r="Z24" s="4"/>
    </row>
    <row r="25" spans="1:26" ht="14.25" thickBot="1">
      <c r="A25" s="40"/>
      <c r="B25" s="6" t="s">
        <v>32</v>
      </c>
      <c r="C25" s="5" t="s">
        <v>33</v>
      </c>
      <c r="D25" s="5" t="s">
        <v>34</v>
      </c>
      <c r="E25" s="5" t="s">
        <v>35</v>
      </c>
      <c r="F25" s="5" t="s">
        <v>33</v>
      </c>
      <c r="G25" s="5" t="s">
        <v>34</v>
      </c>
      <c r="H25" s="5" t="s">
        <v>35</v>
      </c>
      <c r="I25" s="5" t="s">
        <v>33</v>
      </c>
      <c r="J25" s="5" t="s">
        <v>34</v>
      </c>
      <c r="K25" s="5" t="s">
        <v>35</v>
      </c>
      <c r="L25" s="5" t="s">
        <v>33</v>
      </c>
      <c r="M25" s="5" t="s">
        <v>34</v>
      </c>
      <c r="N25" s="5" t="s">
        <v>35</v>
      </c>
      <c r="O25" s="5" t="s">
        <v>33</v>
      </c>
      <c r="P25" s="5" t="s">
        <v>34</v>
      </c>
      <c r="Q25" s="5" t="s">
        <v>35</v>
      </c>
      <c r="R25" s="5" t="s">
        <v>33</v>
      </c>
      <c r="S25" s="5" t="s">
        <v>34</v>
      </c>
      <c r="T25" s="5" t="s">
        <v>35</v>
      </c>
      <c r="U25" s="5" t="s">
        <v>33</v>
      </c>
      <c r="V25" s="5" t="s">
        <v>34</v>
      </c>
      <c r="W25" s="5" t="s">
        <v>35</v>
      </c>
      <c r="X25" s="5" t="s">
        <v>33</v>
      </c>
      <c r="Y25" s="5" t="s">
        <v>34</v>
      </c>
      <c r="Z25" s="5" t="s">
        <v>35</v>
      </c>
    </row>
    <row r="26" spans="1:26" s="25" customFormat="1" ht="13.5" customHeight="1" thickTop="1">
      <c r="A26" s="58">
        <v>1</v>
      </c>
      <c r="B26" s="12" t="s">
        <v>36</v>
      </c>
      <c r="C26" s="18" t="str">
        <f>[7]결승기록지!$C$11</f>
        <v>공지민</v>
      </c>
      <c r="D26" s="19" t="str">
        <f>[7]결승기록지!$E$11</f>
        <v>경기금정초</v>
      </c>
      <c r="E26" s="20">
        <f>[7]결승기록지!$F$11</f>
        <v>11.67</v>
      </c>
      <c r="F26" s="18" t="str">
        <f>[7]결승기록지!$C$12</f>
        <v>민소윤</v>
      </c>
      <c r="G26" s="19" t="str">
        <f>[7]결승기록지!$E$12</f>
        <v>경남거제중곡초</v>
      </c>
      <c r="H26" s="20">
        <f>[7]결승기록지!$F$12</f>
        <v>11.93</v>
      </c>
      <c r="I26" s="18" t="str">
        <f>[7]결승기록지!$C$13</f>
        <v>이윤지</v>
      </c>
      <c r="J26" s="19" t="str">
        <f>[7]결승기록지!$E$13</f>
        <v>경기천일초</v>
      </c>
      <c r="K26" s="20">
        <f>[7]결승기록지!$F$13</f>
        <v>12.43</v>
      </c>
      <c r="L26" s="18" t="str">
        <f>[7]결승기록지!$C$14</f>
        <v>이효비</v>
      </c>
      <c r="M26" s="19" t="str">
        <f>[7]결승기록지!$E$14</f>
        <v>전북이리팔봉초</v>
      </c>
      <c r="N26" s="20">
        <f>[7]결승기록지!$F$14</f>
        <v>12.46</v>
      </c>
      <c r="O26" s="18" t="str">
        <f>[7]결승기록지!$C$15</f>
        <v>최하은</v>
      </c>
      <c r="P26" s="19" t="str">
        <f>[7]결승기록지!$E$15</f>
        <v>경기금정초</v>
      </c>
      <c r="Q26" s="20">
        <f>[7]결승기록지!$F$15</f>
        <v>12.66</v>
      </c>
      <c r="R26" s="18" t="str">
        <f>[7]결승기록지!$C$16</f>
        <v>김보미</v>
      </c>
      <c r="S26" s="19" t="str">
        <f>[7]결승기록지!$E$16</f>
        <v>경기서룡초</v>
      </c>
      <c r="T26" s="20">
        <f>[7]결승기록지!$F$16</f>
        <v>12.69</v>
      </c>
      <c r="U26" s="18" t="str">
        <f>[7]결승기록지!$C$17</f>
        <v>이현채</v>
      </c>
      <c r="V26" s="19" t="str">
        <f>[7]결승기록지!$E$17</f>
        <v>전주북초</v>
      </c>
      <c r="W26" s="20">
        <f>[7]결승기록지!$F$17</f>
        <v>12.82</v>
      </c>
      <c r="X26" s="18" t="str">
        <f>[7]결승기록지!$C$18</f>
        <v>강나현</v>
      </c>
      <c r="Y26" s="19" t="str">
        <f>[7]결승기록지!$E$18</f>
        <v>부산동주초</v>
      </c>
      <c r="Z26" s="20">
        <f>[7]결승기록지!$F$18</f>
        <v>12.83</v>
      </c>
    </row>
    <row r="27" spans="1:26" s="25" customFormat="1" ht="13.5" customHeight="1">
      <c r="A27" s="58"/>
      <c r="B27" s="16" t="s">
        <v>15</v>
      </c>
      <c r="C27" s="37"/>
      <c r="D27" s="38">
        <f>[7]결승기록지!$G$8</f>
        <v>0.7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39"/>
    </row>
    <row r="28" spans="1:26" s="25" customFormat="1" ht="13.5" customHeight="1">
      <c r="A28" s="58">
        <v>1</v>
      </c>
      <c r="B28" s="14" t="s">
        <v>16</v>
      </c>
      <c r="C28" s="18" t="str">
        <f>[8]결승기록지!$C$11</f>
        <v>이은빈</v>
      </c>
      <c r="D28" s="19" t="str">
        <f>[8]결승기록지!$E$11</f>
        <v>전남남악초</v>
      </c>
      <c r="E28" s="20" t="str">
        <f>[8]결승기록지!$F$11</f>
        <v>12.85</v>
      </c>
      <c r="F28" s="18" t="str">
        <f>[8]결승기록지!$C$12</f>
        <v>한수아</v>
      </c>
      <c r="G28" s="19" t="str">
        <f>[8]결승기록지!$E$12</f>
        <v>충남한울초</v>
      </c>
      <c r="H28" s="20" t="str">
        <f>[8]결승기록지!$F$12</f>
        <v>12.87</v>
      </c>
      <c r="I28" s="18" t="str">
        <f>[8]결승기록지!$C$13</f>
        <v>정유진</v>
      </c>
      <c r="J28" s="19" t="str">
        <f>[8]결승기록지!$E$13</f>
        <v>경기서룡초</v>
      </c>
      <c r="K28" s="20" t="str">
        <f>[8]결승기록지!$F$13</f>
        <v>12.98</v>
      </c>
      <c r="L28" s="18" t="str">
        <f>[8]결승기록지!$C$14</f>
        <v>강민경</v>
      </c>
      <c r="M28" s="19" t="str">
        <f>[8]결승기록지!$E$14</f>
        <v>부산동주초</v>
      </c>
      <c r="N28" s="20" t="str">
        <f>[8]결승기록지!$F$14</f>
        <v>13.21</v>
      </c>
      <c r="O28" s="18" t="str">
        <f>[8]결승기록지!$C$15</f>
        <v>김예림</v>
      </c>
      <c r="P28" s="19" t="str">
        <f>[8]결승기록지!$E$15</f>
        <v>동두천신천초</v>
      </c>
      <c r="Q28" s="20" t="str">
        <f>[8]결승기록지!$F$15</f>
        <v>13.42</v>
      </c>
      <c r="R28" s="18" t="str">
        <f>[8]결승기록지!$C$16</f>
        <v>권진경</v>
      </c>
      <c r="S28" s="19" t="str">
        <f>[8]결승기록지!$E$16</f>
        <v>서울염창초</v>
      </c>
      <c r="T28" s="20" t="str">
        <f>[8]결승기록지!$F$16</f>
        <v>13.45</v>
      </c>
      <c r="U28" s="18" t="str">
        <f>[8]결승기록지!$C$17</f>
        <v>정소윤</v>
      </c>
      <c r="V28" s="19" t="str">
        <f>[8]결승기록지!$E$17</f>
        <v>광주빛고을초</v>
      </c>
      <c r="W28" s="20" t="str">
        <f>[8]결승기록지!$F$17</f>
        <v>13.91</v>
      </c>
      <c r="X28" s="18" t="str">
        <f>[8]결승기록지!$C$18</f>
        <v>안나겸</v>
      </c>
      <c r="Y28" s="19" t="str">
        <f>[8]결승기록지!$E$18</f>
        <v>포항원동초</v>
      </c>
      <c r="Z28" s="20" t="str">
        <f>[8]결승기록지!$F$18</f>
        <v>14.18</v>
      </c>
    </row>
    <row r="29" spans="1:26" s="25" customFormat="1" ht="13.5" customHeight="1">
      <c r="A29" s="58"/>
      <c r="B29" s="13" t="s">
        <v>15</v>
      </c>
      <c r="C29" s="21"/>
      <c r="D29" s="22" t="str">
        <f>[8]결승기록지!$G$8</f>
        <v>0.4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3"/>
    </row>
    <row r="30" spans="1:26" s="25" customFormat="1" ht="13.5" customHeight="1">
      <c r="A30" s="58">
        <v>2</v>
      </c>
      <c r="B30" s="14" t="s">
        <v>17</v>
      </c>
      <c r="C30" s="18" t="str">
        <f>[9]결승기록지!$C$11</f>
        <v>강민경</v>
      </c>
      <c r="D30" s="19" t="str">
        <f>[9]결승기록지!$E$11</f>
        <v>부산동주초</v>
      </c>
      <c r="E30" s="20" t="str">
        <f>[9]결승기록지!$F$11</f>
        <v>26.30</v>
      </c>
      <c r="F30" s="18" t="str">
        <f>[9]결승기록지!$C$12</f>
        <v>한수아</v>
      </c>
      <c r="G30" s="19" t="str">
        <f>[9]결승기록지!$E$12</f>
        <v>충남한울초</v>
      </c>
      <c r="H30" s="20" t="str">
        <f>[9]결승기록지!$F$12</f>
        <v>26.60</v>
      </c>
      <c r="I30" s="18" t="str">
        <f>[9]결승기록지!$C$13</f>
        <v>이은빈</v>
      </c>
      <c r="J30" s="19" t="str">
        <f>[9]결승기록지!$E$13</f>
        <v>전남남악초</v>
      </c>
      <c r="K30" s="20" t="str">
        <f>[9]결승기록지!$F$13</f>
        <v>27.29</v>
      </c>
      <c r="L30" s="18" t="str">
        <f>[9]결승기록지!$C$14</f>
        <v>김예림</v>
      </c>
      <c r="M30" s="19" t="str">
        <f>[9]결승기록지!$E$14</f>
        <v>동두천신천초</v>
      </c>
      <c r="N30" s="20" t="str">
        <f>[9]결승기록지!$F$14</f>
        <v>27.58</v>
      </c>
      <c r="O30" s="18" t="str">
        <f>[9]결승기록지!$C$15</f>
        <v>정소윤</v>
      </c>
      <c r="P30" s="19" t="str">
        <f>[9]결승기록지!$E$15</f>
        <v>광주빛고을초</v>
      </c>
      <c r="Q30" s="20" t="str">
        <f>[9]결승기록지!$F$15</f>
        <v>28.56</v>
      </c>
      <c r="R30" s="18" t="str">
        <f>[9]결승기록지!$C$16</f>
        <v>나윤채</v>
      </c>
      <c r="S30" s="19" t="str">
        <f>[9]결승기록지!$E$16</f>
        <v>충남해미초</v>
      </c>
      <c r="T30" s="20" t="str">
        <f>[9]결승기록지!$F$16</f>
        <v>28.95</v>
      </c>
      <c r="U30" s="18" t="str">
        <f>[9]결승기록지!$C$17</f>
        <v>홍은지</v>
      </c>
      <c r="V30" s="19" t="str">
        <f>[9]결승기록지!$E$17</f>
        <v>전북정읍한솔초</v>
      </c>
      <c r="W30" s="20" t="str">
        <f>[9]결승기록지!$F$17</f>
        <v>30.39</v>
      </c>
      <c r="X30" s="18"/>
      <c r="Y30" s="19"/>
      <c r="Z30" s="20"/>
    </row>
    <row r="31" spans="1:26" s="25" customFormat="1" ht="13.5" customHeight="1">
      <c r="A31" s="58"/>
      <c r="B31" s="13" t="s">
        <v>15</v>
      </c>
      <c r="C31" s="21"/>
      <c r="D31" s="22" t="str">
        <f>[9]결승기록지!$G$8</f>
        <v>2.9</v>
      </c>
      <c r="E31" s="24" t="s">
        <v>45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3"/>
    </row>
    <row r="32" spans="1:26" s="25" customFormat="1" ht="13.5" customHeight="1">
      <c r="A32" s="40">
        <v>1</v>
      </c>
      <c r="B32" s="15" t="s">
        <v>18</v>
      </c>
      <c r="C32" s="18" t="str">
        <f>[10]결승기록지!$C$11</f>
        <v>심정순</v>
      </c>
      <c r="D32" s="19" t="str">
        <f>[10]결승기록지!$E$11</f>
        <v>포은초</v>
      </c>
      <c r="E32" s="20" t="str">
        <f>[10]결승기록지!$F$11</f>
        <v>2:23.84CR</v>
      </c>
      <c r="F32" s="18" t="str">
        <f>[10]결승기록지!$C$12</f>
        <v>이서현</v>
      </c>
      <c r="G32" s="19" t="str">
        <f>[10]결승기록지!$E$12</f>
        <v>충남홍남초</v>
      </c>
      <c r="H32" s="20" t="str">
        <f>[10]결승기록지!$F$12</f>
        <v>2:28.19</v>
      </c>
      <c r="I32" s="18" t="str">
        <f>[10]결승기록지!$C$13</f>
        <v>박다혜</v>
      </c>
      <c r="J32" s="19" t="str">
        <f>[10]결승기록지!$E$13</f>
        <v>충북영동초</v>
      </c>
      <c r="K32" s="20" t="str">
        <f>[10]결승기록지!$F$13</f>
        <v>2:35.83</v>
      </c>
      <c r="L32" s="18" t="str">
        <f>[10]결승기록지!$C$14</f>
        <v>하나름</v>
      </c>
      <c r="M32" s="19" t="str">
        <f>[10]결승기록지!$E$14</f>
        <v>포은초</v>
      </c>
      <c r="N32" s="20" t="str">
        <f>[10]결승기록지!$F$14</f>
        <v>2:37.92</v>
      </c>
      <c r="O32" s="18" t="str">
        <f>[10]결승기록지!$C$15</f>
        <v>김다은</v>
      </c>
      <c r="P32" s="19" t="str">
        <f>[10]결승기록지!$E$15</f>
        <v>영광초</v>
      </c>
      <c r="Q32" s="20" t="str">
        <f>[10]결승기록지!$F$15</f>
        <v>2:40.27</v>
      </c>
      <c r="R32" s="18" t="str">
        <f>[10]결승기록지!$C$16</f>
        <v>김은선</v>
      </c>
      <c r="S32" s="19" t="str">
        <f>[10]결승기록지!$E$16</f>
        <v>청통초</v>
      </c>
      <c r="T32" s="20" t="str">
        <f>[10]결승기록지!$F$16</f>
        <v>2:44.08</v>
      </c>
      <c r="U32" s="18" t="str">
        <f>[10]결승기록지!$C$17</f>
        <v>박지빈</v>
      </c>
      <c r="V32" s="19" t="str">
        <f>[10]결승기록지!$E$17</f>
        <v>경기서면초</v>
      </c>
      <c r="W32" s="20" t="str">
        <f>[10]결승기록지!$F$17</f>
        <v>2:45.76</v>
      </c>
      <c r="X32" s="18" t="str">
        <f>[10]결승기록지!$C$18</f>
        <v>장난희</v>
      </c>
      <c r="Y32" s="19" t="str">
        <f>[10]결승기록지!$E$18</f>
        <v>세종조치원대동초</v>
      </c>
      <c r="Z32" s="20" t="str">
        <f>[10]결승기록지!$F$18</f>
        <v>2:56.57</v>
      </c>
    </row>
    <row r="33" spans="1:29" s="25" customFormat="1" ht="13.5" customHeight="1">
      <c r="A33" s="44">
        <v>2</v>
      </c>
      <c r="B33" s="36" t="s">
        <v>19</v>
      </c>
      <c r="C33" s="27" t="str">
        <f>[11]높이!$C$11</f>
        <v>유민주</v>
      </c>
      <c r="D33" s="28" t="str">
        <f>[11]높이!$E$11</f>
        <v>전북고창초</v>
      </c>
      <c r="E33" s="29" t="str">
        <f>[11]높이!$F$11</f>
        <v>1.45</v>
      </c>
      <c r="F33" s="27" t="str">
        <f>[11]높이!$C$12</f>
        <v>김예진</v>
      </c>
      <c r="G33" s="28" t="str">
        <f>[11]높이!$E$12</f>
        <v>경기광명초</v>
      </c>
      <c r="H33" s="29" t="str">
        <f>[11]높이!$F$12</f>
        <v>1.45</v>
      </c>
      <c r="I33" s="27" t="str">
        <f>[11]높이!$C$13</f>
        <v>박서현</v>
      </c>
      <c r="J33" s="28" t="str">
        <f>[11]높이!$E$13</f>
        <v>전남목포서부초</v>
      </c>
      <c r="K33" s="29" t="str">
        <f>[11]높이!$F$13</f>
        <v>1.40</v>
      </c>
      <c r="L33" s="27" t="str">
        <f>[11]높이!$C$14</f>
        <v>이다예</v>
      </c>
      <c r="M33" s="28" t="str">
        <f>[11]높이!$E$14</f>
        <v>인제남초</v>
      </c>
      <c r="N33" s="29" t="str">
        <f>[11]높이!$F$14</f>
        <v>1.40</v>
      </c>
      <c r="O33" s="27" t="str">
        <f>[11]높이!$C$15</f>
        <v>이효린</v>
      </c>
      <c r="P33" s="28" t="str">
        <f>[11]높이!$E$15</f>
        <v>경기현산초</v>
      </c>
      <c r="Q33" s="29" t="str">
        <f>[11]높이!$F$15</f>
        <v>1.35</v>
      </c>
      <c r="R33" s="27" t="str">
        <f>[11]높이!$C$16</f>
        <v>윤세라</v>
      </c>
      <c r="S33" s="28" t="str">
        <f>[11]높이!$E$16</f>
        <v>홍성초</v>
      </c>
      <c r="T33" s="29" t="str">
        <f>[11]높이!$F$16</f>
        <v>1.25</v>
      </c>
      <c r="U33" s="27" t="str">
        <f>[11]높이!$C$17</f>
        <v>한민서</v>
      </c>
      <c r="V33" s="28" t="str">
        <f>[11]높이!$E$17</f>
        <v>전남목포서부초</v>
      </c>
      <c r="W33" s="29" t="str">
        <f>[11]높이!$F$17</f>
        <v>1.25</v>
      </c>
      <c r="X33" s="27" t="str">
        <f>[11]높이!$C$18</f>
        <v>홍서희</v>
      </c>
      <c r="Y33" s="28" t="str">
        <f>[11]높이!$E$18</f>
        <v>대전동산초</v>
      </c>
      <c r="Z33" s="29" t="str">
        <f>[11]높이!$F$18</f>
        <v>1.25</v>
      </c>
      <c r="AA33" s="26"/>
      <c r="AB33" s="26"/>
      <c r="AC33" s="26"/>
    </row>
    <row r="34" spans="1:29" s="25" customFormat="1" ht="13.5" customHeight="1">
      <c r="A34" s="58">
        <v>2</v>
      </c>
      <c r="B34" s="14" t="s">
        <v>20</v>
      </c>
      <c r="C34" s="18" t="str">
        <f>[11]멀리!$C$11</f>
        <v>박서현</v>
      </c>
      <c r="D34" s="19" t="str">
        <f>[11]멀리!$E$11</f>
        <v>전남목포서부초</v>
      </c>
      <c r="E34" s="20">
        <f>[11]멀리!$F$11</f>
        <v>4.43</v>
      </c>
      <c r="F34" s="18" t="str">
        <f>[11]멀리!$C$12</f>
        <v>송세인</v>
      </c>
      <c r="G34" s="19" t="str">
        <f>[11]멀리!$E$12</f>
        <v>전북이리팔봉초</v>
      </c>
      <c r="H34" s="20" t="str">
        <f>[11]멀리!$F$12</f>
        <v>4.40</v>
      </c>
      <c r="I34" s="18" t="str">
        <f>[11]멀리!$C$13</f>
        <v>안나겸</v>
      </c>
      <c r="J34" s="19" t="str">
        <f>[11]멀리!$E$13</f>
        <v>포항원동초</v>
      </c>
      <c r="K34" s="20">
        <f>[11]멀리!$F$13</f>
        <v>4.38</v>
      </c>
      <c r="L34" s="18" t="str">
        <f>[11]멀리!$C$14</f>
        <v>김민선</v>
      </c>
      <c r="M34" s="19" t="str">
        <f>[11]멀리!$E$14</f>
        <v>전남벌교초</v>
      </c>
      <c r="N34" s="20" t="str">
        <f>[11]멀리!$F$14</f>
        <v>4.20</v>
      </c>
      <c r="O34" s="18" t="str">
        <f>[11]멀리!$C$15</f>
        <v>강서영</v>
      </c>
      <c r="P34" s="19" t="str">
        <f>[11]멀리!$E$15</f>
        <v>전주양지초</v>
      </c>
      <c r="Q34" s="20">
        <f>[11]멀리!$F$15</f>
        <v>4.1399999999999997</v>
      </c>
      <c r="R34" s="18" t="str">
        <f>[11]멀리!$C$16</f>
        <v>김안나</v>
      </c>
      <c r="S34" s="19" t="str">
        <f>[11]멀리!$E$16</f>
        <v>경기천일초</v>
      </c>
      <c r="T34" s="20">
        <f>[11]멀리!$F$16</f>
        <v>4.12</v>
      </c>
      <c r="U34" s="18" t="str">
        <f>[11]멀리!$C$17</f>
        <v>김승아</v>
      </c>
      <c r="V34" s="19" t="str">
        <f>[11]멀리!$E$17</f>
        <v>일곡초</v>
      </c>
      <c r="W34" s="20">
        <f>[11]멀리!$F$17</f>
        <v>3.94</v>
      </c>
      <c r="X34" s="18" t="str">
        <f>[11]멀리!$C$18</f>
        <v>이지혜</v>
      </c>
      <c r="Y34" s="19" t="str">
        <f>[11]멀리!$E$18</f>
        <v>인천동춘초</v>
      </c>
      <c r="Z34" s="20">
        <f>[11]멀리!$F$18</f>
        <v>3.93</v>
      </c>
    </row>
    <row r="35" spans="1:29" s="25" customFormat="1" ht="13.5" customHeight="1">
      <c r="A35" s="58"/>
      <c r="B35" s="13" t="s">
        <v>15</v>
      </c>
      <c r="C35" s="31"/>
      <c r="D35" s="41" t="str">
        <f>[11]멀리!$G$11</f>
        <v>0.7</v>
      </c>
      <c r="E35" s="42"/>
      <c r="F35" s="31"/>
      <c r="G35" s="41" t="str">
        <f>[11]멀리!$G$12</f>
        <v>-0.4</v>
      </c>
      <c r="H35" s="42"/>
      <c r="I35" s="31"/>
      <c r="J35" s="41" t="str">
        <f>[11]멀리!$G$13</f>
        <v>0.2</v>
      </c>
      <c r="K35" s="42"/>
      <c r="L35" s="31"/>
      <c r="M35" s="41" t="str">
        <f>[11]멀리!$G$14</f>
        <v>-1.1</v>
      </c>
      <c r="N35" s="42"/>
      <c r="O35" s="31"/>
      <c r="P35" s="41" t="str">
        <f>[11]멀리!$G$15</f>
        <v>-0.3</v>
      </c>
      <c r="Q35" s="42"/>
      <c r="R35" s="31"/>
      <c r="S35" s="41" t="str">
        <f>[11]멀리!$G$16</f>
        <v>0.4</v>
      </c>
      <c r="T35" s="42"/>
      <c r="U35" s="31"/>
      <c r="V35" s="41" t="str">
        <f>[11]멀리!$G$17</f>
        <v>0.1</v>
      </c>
      <c r="W35" s="42"/>
      <c r="X35" s="31"/>
      <c r="Y35" s="41" t="str">
        <f>[11]멀리!$G$18</f>
        <v>-0.1</v>
      </c>
      <c r="Z35" s="42"/>
    </row>
    <row r="36" spans="1:29" s="25" customFormat="1" ht="13.5" customHeight="1">
      <c r="A36" s="40">
        <v>3</v>
      </c>
      <c r="B36" s="15" t="s">
        <v>21</v>
      </c>
      <c r="C36" s="18" t="str">
        <f>[11]포환!$C$11</f>
        <v>김민서</v>
      </c>
      <c r="D36" s="19" t="str">
        <f>[11]포환!$E$11</f>
        <v>경기내혜홀초</v>
      </c>
      <c r="E36" s="20" t="str">
        <f>[11]포환!$F$11</f>
        <v>10.79</v>
      </c>
      <c r="F36" s="18" t="str">
        <f>[11]포환!$C$12</f>
        <v>양채민</v>
      </c>
      <c r="G36" s="19" t="str">
        <f>[11]포환!$E$12</f>
        <v>전북전주덕진초</v>
      </c>
      <c r="H36" s="20" t="str">
        <f>[11]포환!$F$12</f>
        <v>8.82</v>
      </c>
      <c r="I36" s="18" t="str">
        <f>[11]포환!$C$13</f>
        <v>장세현</v>
      </c>
      <c r="J36" s="19" t="str">
        <f>[11]포환!$E$13</f>
        <v>전북이리팔봉초</v>
      </c>
      <c r="K36" s="20" t="str">
        <f>[11]포환!$F$13</f>
        <v>8.77</v>
      </c>
      <c r="L36" s="18" t="str">
        <f>[11]포환!$C$14</f>
        <v>정하은</v>
      </c>
      <c r="M36" s="19" t="str">
        <f>[11]포환!$E$14</f>
        <v>항도초</v>
      </c>
      <c r="N36" s="20" t="str">
        <f>[11]포환!$F$14</f>
        <v>8.35</v>
      </c>
      <c r="O36" s="18" t="str">
        <f>[11]포환!$C$15</f>
        <v>김해미</v>
      </c>
      <c r="P36" s="19" t="str">
        <f>[11]포환!$E$15</f>
        <v>포은초</v>
      </c>
      <c r="Q36" s="20" t="str">
        <f>[11]포환!$F$15</f>
        <v>8.33</v>
      </c>
      <c r="R36" s="18" t="str">
        <f>[11]포환!$C$16</f>
        <v>김민지</v>
      </c>
      <c r="S36" s="19" t="str">
        <f>[11]포환!$E$16</f>
        <v>전북이리팔봉초</v>
      </c>
      <c r="T36" s="20" t="str">
        <f>[11]포환!$F$16</f>
        <v>7.84</v>
      </c>
      <c r="U36" s="18" t="str">
        <f>[11]포환!$C$17</f>
        <v>이아진</v>
      </c>
      <c r="V36" s="19" t="str">
        <f>[11]포환!$E$17</f>
        <v>전주양지초</v>
      </c>
      <c r="W36" s="20" t="str">
        <f>[11]포환!$F$17</f>
        <v>7.28</v>
      </c>
      <c r="X36" s="18" t="str">
        <f>[11]포환!$C$18</f>
        <v>변지선</v>
      </c>
      <c r="Y36" s="19" t="str">
        <f>[11]포환!$E$18</f>
        <v>경기용인성산초</v>
      </c>
      <c r="Z36" s="20" t="str">
        <f>[11]포환!$F$18</f>
        <v>6.61</v>
      </c>
    </row>
    <row r="37" spans="1:29" s="25" customFormat="1" ht="13.5" customHeight="1">
      <c r="A37" s="58">
        <v>3</v>
      </c>
      <c r="B37" s="14" t="s">
        <v>22</v>
      </c>
      <c r="C37" s="18"/>
      <c r="D37" s="19" t="str">
        <f>[12]결승기록지!$E$11</f>
        <v>경기서룡초</v>
      </c>
      <c r="E37" s="20" t="str">
        <f>[12]결승기록지!$F$11</f>
        <v>56.29</v>
      </c>
      <c r="F37" s="18"/>
      <c r="G37" s="19" t="str">
        <f>[12]결승기록지!$E$12</f>
        <v>일곡초</v>
      </c>
      <c r="H37" s="20" t="str">
        <f>[12]결승기록지!$F$12</f>
        <v>59.47</v>
      </c>
      <c r="I37" s="18"/>
      <c r="J37" s="19" t="str">
        <f>[12]결승기록지!$E$13</f>
        <v>경기군포양정초</v>
      </c>
      <c r="K37" s="20" t="str">
        <f>[12]결승기록지!$F$13</f>
        <v>59.89</v>
      </c>
      <c r="L37" s="18"/>
      <c r="M37" s="19" t="str">
        <f>[12]결승기록지!$E$14</f>
        <v>전남목포서부초</v>
      </c>
      <c r="N37" s="20" t="str">
        <f>[12]결승기록지!$F$14</f>
        <v>59.92</v>
      </c>
      <c r="O37" s="18"/>
      <c r="P37" s="19"/>
      <c r="Q37" s="20"/>
      <c r="R37" s="18"/>
      <c r="S37" s="19"/>
      <c r="T37" s="20"/>
      <c r="U37" s="18"/>
      <c r="V37" s="19"/>
      <c r="W37" s="20"/>
      <c r="X37" s="18"/>
      <c r="Y37" s="19"/>
      <c r="Z37" s="20"/>
    </row>
    <row r="38" spans="1:29" s="25" customFormat="1" ht="13.5" customHeight="1">
      <c r="A38" s="58"/>
      <c r="B38" s="13"/>
      <c r="C38" s="53" t="str">
        <f>[12]결승기록지!$C$11</f>
        <v xml:space="preserve">신미진 이희수 김보미 정유진 </v>
      </c>
      <c r="D38" s="54"/>
      <c r="E38" s="55"/>
      <c r="F38" s="53" t="str">
        <f>[12]결승기록지!$C$12</f>
        <v>이규리 강수아 한지민 김승아</v>
      </c>
      <c r="G38" s="54"/>
      <c r="H38" s="55"/>
      <c r="I38" s="53" t="str">
        <f>[12]결승기록지!$C$13</f>
        <v>진정은 손현지 김가현 정운비</v>
      </c>
      <c r="J38" s="54"/>
      <c r="K38" s="55"/>
      <c r="L38" s="53" t="str">
        <f>[12]결승기록지!$C$14</f>
        <v>한민서 안지민 정수영 박서현</v>
      </c>
      <c r="M38" s="54"/>
      <c r="N38" s="55"/>
      <c r="O38" s="53"/>
      <c r="P38" s="54"/>
      <c r="Q38" s="55"/>
      <c r="R38" s="53"/>
      <c r="S38" s="54"/>
      <c r="T38" s="55"/>
      <c r="U38" s="53"/>
      <c r="V38" s="54"/>
      <c r="W38" s="55"/>
      <c r="X38" s="53"/>
      <c r="Y38" s="54"/>
      <c r="Z38" s="55"/>
    </row>
    <row r="39" spans="1:29" s="25" customFormat="1" ht="12" customHeight="1">
      <c r="A39" s="32"/>
      <c r="B39" s="1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9" s="9" customFormat="1" ht="14.25" customHeight="1">
      <c r="A40" s="35"/>
      <c r="B40" s="11" t="s">
        <v>37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9">
      <c r="A41" s="35"/>
    </row>
    <row r="42" spans="1:29">
      <c r="A42" s="35"/>
    </row>
    <row r="45" spans="1:29" ht="16.5">
      <c r="F45" s="45" t="s">
        <v>42</v>
      </c>
    </row>
  </sheetData>
  <mergeCells count="32">
    <mergeCell ref="A11:A12"/>
    <mergeCell ref="E2:T2"/>
    <mergeCell ref="B3:C3"/>
    <mergeCell ref="F3:S3"/>
    <mergeCell ref="A7:A8"/>
    <mergeCell ref="A9:A10"/>
    <mergeCell ref="A26:A27"/>
    <mergeCell ref="A16:A17"/>
    <mergeCell ref="A19:A20"/>
    <mergeCell ref="C20:E20"/>
    <mergeCell ref="F20:H20"/>
    <mergeCell ref="A28:A29"/>
    <mergeCell ref="A30:A31"/>
    <mergeCell ref="A34:A35"/>
    <mergeCell ref="A37:A38"/>
    <mergeCell ref="C38:E38"/>
    <mergeCell ref="O15:T15"/>
    <mergeCell ref="X20:Z20"/>
    <mergeCell ref="B22:C22"/>
    <mergeCell ref="F22:S22"/>
    <mergeCell ref="X38:Z38"/>
    <mergeCell ref="F38:H38"/>
    <mergeCell ref="I38:K38"/>
    <mergeCell ref="L38:N38"/>
    <mergeCell ref="O38:Q38"/>
    <mergeCell ref="R38:T38"/>
    <mergeCell ref="U38:W38"/>
    <mergeCell ref="I20:K20"/>
    <mergeCell ref="L20:N20"/>
    <mergeCell ref="O20:Q20"/>
    <mergeCell ref="R20:T20"/>
    <mergeCell ref="U20:W2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3"/>
    </row>
    <row r="2" spans="1:26" s="9" customFormat="1" ht="45" customHeight="1" thickBot="1">
      <c r="A2" s="33"/>
      <c r="B2" s="10"/>
      <c r="C2" s="10"/>
      <c r="D2" s="10"/>
      <c r="E2" s="59" t="s">
        <v>47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49</v>
      </c>
      <c r="V2" s="30"/>
      <c r="W2" s="30"/>
      <c r="X2" s="30"/>
      <c r="Y2" s="30"/>
      <c r="Z2" s="30"/>
    </row>
    <row r="3" spans="1:26" s="9" customFormat="1" ht="14.25" thickTop="1">
      <c r="A3" s="34"/>
      <c r="B3" s="62" t="s">
        <v>50</v>
      </c>
      <c r="C3" s="62"/>
      <c r="D3" s="10"/>
      <c r="E3" s="10"/>
      <c r="F3" s="61" t="s">
        <v>52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53</v>
      </c>
      <c r="C5" s="2"/>
      <c r="D5" s="3" t="s">
        <v>54</v>
      </c>
      <c r="E5" s="4"/>
      <c r="F5" s="2"/>
      <c r="G5" s="3" t="s">
        <v>55</v>
      </c>
      <c r="H5" s="4"/>
      <c r="I5" s="2"/>
      <c r="J5" s="3" t="s">
        <v>56</v>
      </c>
      <c r="K5" s="4"/>
      <c r="L5" s="2"/>
      <c r="M5" s="3" t="s">
        <v>57</v>
      </c>
      <c r="N5" s="4"/>
      <c r="O5" s="2"/>
      <c r="P5" s="3" t="s">
        <v>58</v>
      </c>
      <c r="Q5" s="4"/>
      <c r="R5" s="2"/>
      <c r="S5" s="3" t="s">
        <v>59</v>
      </c>
      <c r="T5" s="4"/>
      <c r="U5" s="2"/>
      <c r="V5" s="3" t="s">
        <v>60</v>
      </c>
      <c r="W5" s="4"/>
      <c r="X5" s="2"/>
      <c r="Y5" s="3" t="s">
        <v>61</v>
      </c>
      <c r="Z5" s="4"/>
    </row>
    <row r="6" spans="1:26" ht="14.25" thickBot="1">
      <c r="A6" s="35"/>
      <c r="B6" s="6" t="s">
        <v>62</v>
      </c>
      <c r="C6" s="5" t="s">
        <v>63</v>
      </c>
      <c r="D6" s="5" t="s">
        <v>64</v>
      </c>
      <c r="E6" s="5" t="s">
        <v>65</v>
      </c>
      <c r="F6" s="5" t="s">
        <v>63</v>
      </c>
      <c r="G6" s="5" t="s">
        <v>64</v>
      </c>
      <c r="H6" s="5" t="s">
        <v>65</v>
      </c>
      <c r="I6" s="5" t="s">
        <v>63</v>
      </c>
      <c r="J6" s="5" t="s">
        <v>64</v>
      </c>
      <c r="K6" s="5" t="s">
        <v>65</v>
      </c>
      <c r="L6" s="5" t="s">
        <v>63</v>
      </c>
      <c r="M6" s="5" t="s">
        <v>64</v>
      </c>
      <c r="N6" s="5" t="s">
        <v>65</v>
      </c>
      <c r="O6" s="5" t="s">
        <v>63</v>
      </c>
      <c r="P6" s="5" t="s">
        <v>64</v>
      </c>
      <c r="Q6" s="5" t="s">
        <v>65</v>
      </c>
      <c r="R6" s="5" t="s">
        <v>63</v>
      </c>
      <c r="S6" s="5" t="s">
        <v>64</v>
      </c>
      <c r="T6" s="5" t="s">
        <v>65</v>
      </c>
      <c r="U6" s="5" t="s">
        <v>63</v>
      </c>
      <c r="V6" s="5" t="s">
        <v>64</v>
      </c>
      <c r="W6" s="5" t="s">
        <v>65</v>
      </c>
      <c r="X6" s="5" t="s">
        <v>63</v>
      </c>
      <c r="Y6" s="5" t="s">
        <v>64</v>
      </c>
      <c r="Z6" s="5" t="s">
        <v>65</v>
      </c>
    </row>
    <row r="7" spans="1:26" s="25" customFormat="1" ht="13.5" customHeight="1" thickTop="1">
      <c r="A7" s="63">
        <v>1</v>
      </c>
      <c r="B7" s="12" t="s">
        <v>67</v>
      </c>
      <c r="C7" s="64" t="str">
        <f>[13]결승기록지!$C$11</f>
        <v>손지원</v>
      </c>
      <c r="D7" s="65" t="str">
        <f>[13]결승기록지!$E$11</f>
        <v>경기능곡중</v>
      </c>
      <c r="E7" s="66">
        <f>[13]결승기록지!$F$11</f>
        <v>11.02</v>
      </c>
      <c r="F7" s="67" t="str">
        <f>[13]결승기록지!$C$12</f>
        <v>서민준</v>
      </c>
      <c r="G7" s="68" t="str">
        <f>[13]결승기록지!$E$12</f>
        <v>울산스포츠과학중</v>
      </c>
      <c r="H7" s="66">
        <f>[13]결승기록지!$F$12</f>
        <v>11.03</v>
      </c>
      <c r="I7" s="67" t="str">
        <f>[13]결승기록지!$C$13</f>
        <v>송동익</v>
      </c>
      <c r="J7" s="68" t="str">
        <f>[13]결승기록지!$E$13</f>
        <v>울산스포츠과학중</v>
      </c>
      <c r="K7" s="66">
        <f>[13]결승기록지!$F$13</f>
        <v>11.11</v>
      </c>
      <c r="L7" s="67" t="str">
        <f>[13]결승기록지!$C$14</f>
        <v>조휘인</v>
      </c>
      <c r="M7" s="68" t="str">
        <f>[13]결승기록지!$E$14</f>
        <v>경기덕계중</v>
      </c>
      <c r="N7" s="66">
        <f>[13]결승기록지!$F$14</f>
        <v>11.25</v>
      </c>
      <c r="O7" s="67" t="str">
        <f>[13]결승기록지!$C$15</f>
        <v>문해진</v>
      </c>
      <c r="P7" s="68" t="str">
        <f>[13]결승기록지!$E$15</f>
        <v>전북체육중</v>
      </c>
      <c r="Q7" s="66">
        <f>[13]결승기록지!$F$15</f>
        <v>11.37</v>
      </c>
      <c r="R7" s="67" t="str">
        <f>[13]결승기록지!$C$16</f>
        <v>이승범</v>
      </c>
      <c r="S7" s="68" t="str">
        <f>[13]결승기록지!$E$16</f>
        <v>경기신한중</v>
      </c>
      <c r="T7" s="66">
        <f>[13]결승기록지!$F$16</f>
        <v>11.42</v>
      </c>
      <c r="U7" s="67" t="str">
        <f>[13]결승기록지!$C$17</f>
        <v>이동인</v>
      </c>
      <c r="V7" s="68" t="str">
        <f>[13]결승기록지!$E$17</f>
        <v>경기금파중</v>
      </c>
      <c r="W7" s="66">
        <f>[13]결승기록지!$F$17</f>
        <v>11.47</v>
      </c>
      <c r="X7" s="67" t="str">
        <f>[13]결승기록지!$C$18</f>
        <v>허재준</v>
      </c>
      <c r="Y7" s="68" t="str">
        <f>[13]결승기록지!$E$18</f>
        <v>거창대성중</v>
      </c>
      <c r="Z7" s="66">
        <f>[13]결승기록지!$F$18</f>
        <v>11.53</v>
      </c>
    </row>
    <row r="8" spans="1:26" s="25" customFormat="1" ht="13.5" customHeight="1">
      <c r="A8" s="63"/>
      <c r="B8" s="13" t="s">
        <v>68</v>
      </c>
      <c r="C8" s="21"/>
      <c r="D8" s="22">
        <f>[13]결승기록지!$G$8</f>
        <v>0.6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25" customFormat="1" ht="13.5" customHeight="1">
      <c r="A9" s="63">
        <v>2</v>
      </c>
      <c r="B9" s="14" t="s">
        <v>69</v>
      </c>
      <c r="C9" s="18" t="str">
        <f>[14]결승기록지!$C$11</f>
        <v>손지원</v>
      </c>
      <c r="D9" s="19" t="str">
        <f>[14]결승기록지!$E$11</f>
        <v>경기능곡중</v>
      </c>
      <c r="E9" s="20" t="str">
        <f>[14]결승기록지!$F$11</f>
        <v>22.69</v>
      </c>
      <c r="F9" s="18" t="str">
        <f>[14]결승기록지!$C$12</f>
        <v>유형욱</v>
      </c>
      <c r="G9" s="19" t="str">
        <f>[14]결승기록지!$E$12</f>
        <v>경기문산중</v>
      </c>
      <c r="H9" s="20" t="str">
        <f>[14]결승기록지!$F$12</f>
        <v>22.82</v>
      </c>
      <c r="I9" s="18" t="str">
        <f>[14]결승기록지!$C$13</f>
        <v>이승범</v>
      </c>
      <c r="J9" s="19" t="str">
        <f>[14]결승기록지!$E$13</f>
        <v>경기신한중</v>
      </c>
      <c r="K9" s="20" t="str">
        <f>[14]결승기록지!$F$13</f>
        <v>22.85</v>
      </c>
      <c r="L9" s="18" t="str">
        <f>[14]결승기록지!$C$14</f>
        <v>이재혁</v>
      </c>
      <c r="M9" s="19" t="str">
        <f>[14]결승기록지!$E$14</f>
        <v>계룡중</v>
      </c>
      <c r="N9" s="20" t="str">
        <f>[14]결승기록지!$F$14</f>
        <v>23.31</v>
      </c>
      <c r="O9" s="18" t="str">
        <f>[14]결승기록지!$C$15</f>
        <v>신현서</v>
      </c>
      <c r="P9" s="19" t="str">
        <f>[14]결승기록지!$E$15</f>
        <v>경기체육중</v>
      </c>
      <c r="Q9" s="20" t="str">
        <f>[14]결승기록지!$F$15</f>
        <v>23.45</v>
      </c>
      <c r="R9" s="18" t="str">
        <f>[14]결승기록지!$C$16</f>
        <v>이동인</v>
      </c>
      <c r="S9" s="19" t="str">
        <f>[14]결승기록지!$E$16</f>
        <v>경기금파중</v>
      </c>
      <c r="T9" s="20" t="str">
        <f>[14]결승기록지!$F$16</f>
        <v>23.54</v>
      </c>
      <c r="U9" s="18" t="str">
        <f>[14]결승기록지!$C$17</f>
        <v>김지윤</v>
      </c>
      <c r="V9" s="19" t="str">
        <f>[14]결승기록지!$E$17</f>
        <v>영림중</v>
      </c>
      <c r="W9" s="20" t="str">
        <f>[14]결승기록지!$F$17</f>
        <v>23.64</v>
      </c>
      <c r="X9" s="18" t="str">
        <f>[14]결승기록지!$C$18</f>
        <v>박선규</v>
      </c>
      <c r="Y9" s="19" t="str">
        <f>[14]결승기록지!$E$18</f>
        <v>광주체육중</v>
      </c>
      <c r="Z9" s="20" t="str">
        <f>[14]결승기록지!$F$18</f>
        <v>23.64</v>
      </c>
    </row>
    <row r="10" spans="1:26" s="25" customFormat="1" ht="13.5" customHeight="1">
      <c r="A10" s="63"/>
      <c r="B10" s="13" t="s">
        <v>70</v>
      </c>
      <c r="C10" s="21"/>
      <c r="D10" s="22" t="str">
        <f>[14]결승기록지!$G$8</f>
        <v>0.7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25" customFormat="1" ht="13.5" customHeight="1">
      <c r="A11" s="32">
        <v>3</v>
      </c>
      <c r="B11" s="15" t="s">
        <v>72</v>
      </c>
      <c r="C11" s="69" t="str">
        <f>[15]결승기록지!$C$11</f>
        <v>김승호</v>
      </c>
      <c r="D11" s="70" t="str">
        <f>[15]결승기록지!$E$11</f>
        <v>대전체육중</v>
      </c>
      <c r="E11" s="71" t="str">
        <f>[15]결승기록지!$F$11</f>
        <v>51.28</v>
      </c>
      <c r="F11" s="69" t="str">
        <f>[15]결승기록지!$C$12</f>
        <v>임동하</v>
      </c>
      <c r="G11" s="72" t="str">
        <f>[15]결승기록지!$E$12</f>
        <v>녹천중</v>
      </c>
      <c r="H11" s="70" t="str">
        <f>[15]결승기록지!$F$12</f>
        <v>52.74</v>
      </c>
      <c r="I11" s="69" t="str">
        <f>[15]결승기록지!$C$13</f>
        <v>김태형</v>
      </c>
      <c r="J11" s="70" t="str">
        <f>[15]결승기록지!$E$13</f>
        <v>대덕중</v>
      </c>
      <c r="K11" s="71" t="str">
        <f>[15]결승기록지!$F$13</f>
        <v>52.90</v>
      </c>
      <c r="L11" s="69" t="str">
        <f>[15]결승기록지!$C$14</f>
        <v>유준수</v>
      </c>
      <c r="M11" s="70" t="str">
        <f>[15]결승기록지!$E$14</f>
        <v>경기백현중</v>
      </c>
      <c r="N11" s="71" t="str">
        <f>[15]결승기록지!$F$14</f>
        <v>53.58</v>
      </c>
      <c r="O11" s="69" t="str">
        <f>[15]결승기록지!$C$15</f>
        <v>길규민</v>
      </c>
      <c r="P11" s="70" t="str">
        <f>[15]결승기록지!$E$15</f>
        <v>경기대경중</v>
      </c>
      <c r="Q11" s="71" t="str">
        <f>[15]결승기록지!$F$15</f>
        <v>54.12</v>
      </c>
      <c r="R11" s="69" t="str">
        <f>[15]결승기록지!$C$16</f>
        <v>박준영</v>
      </c>
      <c r="S11" s="70" t="str">
        <f>[15]결승기록지!$E$16</f>
        <v>부산체육중</v>
      </c>
      <c r="T11" s="71" t="str">
        <f>[15]결승기록지!$F$16</f>
        <v>54.33</v>
      </c>
      <c r="U11" s="69" t="str">
        <f>[15]결승기록지!$C$17</f>
        <v>이석원</v>
      </c>
      <c r="V11" s="70" t="str">
        <f>[15]결승기록지!$E$17</f>
        <v>행당중</v>
      </c>
      <c r="W11" s="71" t="str">
        <f>[15]결승기록지!$F$17</f>
        <v>54.68</v>
      </c>
      <c r="X11" s="69" t="str">
        <f>[15]결승기록지!$C$18</f>
        <v>서인덕</v>
      </c>
      <c r="Y11" s="70" t="str">
        <f>[15]결승기록지!$E$18</f>
        <v>동명중</v>
      </c>
      <c r="Z11" s="71" t="str">
        <f>[15]결승기록지!$F$18</f>
        <v>58.30</v>
      </c>
    </row>
    <row r="12" spans="1:26" s="25" customFormat="1" ht="13.5" customHeight="1">
      <c r="A12" s="32">
        <v>4</v>
      </c>
      <c r="B12" s="15" t="s">
        <v>74</v>
      </c>
      <c r="C12" s="73" t="str">
        <f>[16]결승기록지!$C$11</f>
        <v>정태준</v>
      </c>
      <c r="D12" s="74" t="str">
        <f>[16]결승기록지!$E$11</f>
        <v>울산중</v>
      </c>
      <c r="E12" s="75" t="str">
        <f>[16]결승기록지!$F$11</f>
        <v>1:56.42CR</v>
      </c>
      <c r="F12" s="73" t="str">
        <f>[16]결승기록지!$C$12</f>
        <v>윤시우</v>
      </c>
      <c r="G12" s="74" t="str">
        <f>[16]결승기록지!$E$12</f>
        <v>이리동중</v>
      </c>
      <c r="H12" s="75" t="str">
        <f>[16]결승기록지!$F$12</f>
        <v>2:06.09</v>
      </c>
      <c r="I12" s="73" t="str">
        <f>[16]결승기록지!$C$13</f>
        <v>조휘인</v>
      </c>
      <c r="J12" s="74" t="str">
        <f>[16]결승기록지!$E$13</f>
        <v>경기덕계중</v>
      </c>
      <c r="K12" s="75" t="str">
        <f>[16]결승기록지!$F$13</f>
        <v>2:06.19</v>
      </c>
      <c r="L12" s="73" t="str">
        <f>[16]결승기록지!$C$14</f>
        <v>안희성</v>
      </c>
      <c r="M12" s="74" t="str">
        <f>[16]결승기록지!$E$14</f>
        <v>경기금파중</v>
      </c>
      <c r="N12" s="75" t="str">
        <f>[16]결승기록지!$F$14</f>
        <v>2:06.74</v>
      </c>
      <c r="O12" s="73" t="str">
        <f>[16]결승기록지!$C$15</f>
        <v>조현욱</v>
      </c>
      <c r="P12" s="74" t="str">
        <f>[16]결승기록지!$E$15</f>
        <v>배문중</v>
      </c>
      <c r="Q12" s="75" t="str">
        <f>[16]결승기록지!$F$15</f>
        <v>2:08.45</v>
      </c>
      <c r="R12" s="73" t="str">
        <f>[16]결승기록지!$C$16</f>
        <v>문현민</v>
      </c>
      <c r="S12" s="74" t="str">
        <f>[16]결승기록지!$E$16</f>
        <v>우석중</v>
      </c>
      <c r="T12" s="75" t="str">
        <f>[16]결승기록지!$F$16</f>
        <v>2:12.08</v>
      </c>
      <c r="U12" s="73" t="str">
        <f>[16]결승기록지!$C$17</f>
        <v>이주은</v>
      </c>
      <c r="V12" s="74" t="str">
        <f>[16]결승기록지!$E$17</f>
        <v>성보중</v>
      </c>
      <c r="W12" s="75" t="str">
        <f>[16]결승기록지!$F$17</f>
        <v>2:14.74</v>
      </c>
      <c r="X12" s="73"/>
      <c r="Y12" s="74"/>
      <c r="Z12" s="75"/>
    </row>
    <row r="13" spans="1:26" s="25" customFormat="1" ht="13.5" customHeight="1">
      <c r="A13" s="32">
        <v>2</v>
      </c>
      <c r="B13" s="15" t="s">
        <v>76</v>
      </c>
      <c r="C13" s="76" t="str">
        <f>[17]결승기록지!$C$11</f>
        <v>정태준</v>
      </c>
      <c r="D13" s="77" t="str">
        <f>[17]결승기록지!$E$11</f>
        <v>울산중</v>
      </c>
      <c r="E13" s="78" t="str">
        <f>[17]결승기록지!$F$11</f>
        <v>4:06.32</v>
      </c>
      <c r="F13" s="73" t="str">
        <f>[17]결승기록지!$C$12</f>
        <v>이범수</v>
      </c>
      <c r="G13" s="74" t="str">
        <f>[17]결승기록지!$E$12</f>
        <v>광명북중</v>
      </c>
      <c r="H13" s="75" t="str">
        <f>[17]결승기록지!$F$12</f>
        <v>4:17.89</v>
      </c>
      <c r="I13" s="73" t="str">
        <f>[17]결승기록지!$C$13</f>
        <v>안성현</v>
      </c>
      <c r="J13" s="74" t="str">
        <f>[17]결승기록지!$E$13</f>
        <v>충일중</v>
      </c>
      <c r="K13" s="75" t="str">
        <f>[17]결승기록지!$F$13</f>
        <v>4:18.95</v>
      </c>
      <c r="L13" s="73" t="str">
        <f>[17]결승기록지!$C$14</f>
        <v>김수용</v>
      </c>
      <c r="M13" s="74" t="str">
        <f>[17]결승기록지!$E$14</f>
        <v>법성중</v>
      </c>
      <c r="N13" s="75" t="str">
        <f>[17]결승기록지!$F$14</f>
        <v>4:20.91</v>
      </c>
      <c r="O13" s="73" t="str">
        <f>[17]결승기록지!$C$15</f>
        <v>이한비</v>
      </c>
      <c r="P13" s="74" t="str">
        <f>[17]결승기록지!$E$15</f>
        <v>음성중</v>
      </c>
      <c r="Q13" s="75" t="str">
        <f>[17]결승기록지!$F$15</f>
        <v>4:23.16</v>
      </c>
      <c r="R13" s="73" t="str">
        <f>[17]결승기록지!$C$16</f>
        <v>정승균</v>
      </c>
      <c r="S13" s="74" t="str">
        <f>[17]결승기록지!$E$16</f>
        <v>대전체육중</v>
      </c>
      <c r="T13" s="75" t="str">
        <f>[17]결승기록지!$F$16</f>
        <v>4:24.12</v>
      </c>
      <c r="U13" s="73" t="str">
        <f>[17]결승기록지!$C$17</f>
        <v>김민준</v>
      </c>
      <c r="V13" s="74" t="str">
        <f>[17]결승기록지!$E$17</f>
        <v>경기신한중</v>
      </c>
      <c r="W13" s="75" t="str">
        <f>[17]결승기록지!$F$17</f>
        <v>4:24.96</v>
      </c>
      <c r="X13" s="73" t="str">
        <f>[17]결승기록지!$C$18</f>
        <v>유진서</v>
      </c>
      <c r="Y13" s="74" t="str">
        <f>[17]결승기록지!$E$18</f>
        <v>음성중</v>
      </c>
      <c r="Z13" s="75" t="str">
        <f>[17]결승기록지!$F$18</f>
        <v>4:26.14</v>
      </c>
    </row>
    <row r="14" spans="1:26" s="25" customFormat="1" ht="13.5" customHeight="1">
      <c r="A14" s="32">
        <v>4</v>
      </c>
      <c r="B14" s="15" t="s">
        <v>78</v>
      </c>
      <c r="C14" s="73" t="str">
        <f>[18]결승기록지!$C$11</f>
        <v>이범수</v>
      </c>
      <c r="D14" s="74" t="str">
        <f>[18]결승기록지!$E$11</f>
        <v>광명북중</v>
      </c>
      <c r="E14" s="79" t="str">
        <f>[18]결승기록지!$F$11</f>
        <v>9:25.93</v>
      </c>
      <c r="F14" s="73" t="str">
        <f>[18]결승기록지!$C$12</f>
        <v>김은혁</v>
      </c>
      <c r="G14" s="74" t="str">
        <f>[18]결승기록지!$E$12</f>
        <v>배문중</v>
      </c>
      <c r="H14" s="79" t="str">
        <f>[18]결승기록지!$F$12</f>
        <v>9:28.26</v>
      </c>
      <c r="I14" s="73" t="str">
        <f>[18]결승기록지!$C$13</f>
        <v>김수용</v>
      </c>
      <c r="J14" s="74" t="str">
        <f>[18]결승기록지!$E$13</f>
        <v>법성중</v>
      </c>
      <c r="K14" s="79" t="str">
        <f>[18]결승기록지!$F$13</f>
        <v>9:29.20</v>
      </c>
      <c r="L14" s="73" t="str">
        <f>[18]결승기록지!$C$14</f>
        <v>이정훈</v>
      </c>
      <c r="M14" s="74" t="str">
        <f>[18]결승기록지!$E$14</f>
        <v>배문중</v>
      </c>
      <c r="N14" s="79" t="str">
        <f>[18]결승기록지!$F$14</f>
        <v>9:34.24</v>
      </c>
      <c r="O14" s="73" t="str">
        <f>[18]결승기록지!$C$15</f>
        <v>김도연</v>
      </c>
      <c r="P14" s="74" t="str">
        <f>[18]결승기록지!$E$15</f>
        <v>경기전곡중</v>
      </c>
      <c r="Q14" s="79" t="str">
        <f>[18]결승기록지!$F$15</f>
        <v>9:37.30</v>
      </c>
      <c r="R14" s="73" t="str">
        <f>[18]결승기록지!$C$16</f>
        <v>고동욱</v>
      </c>
      <c r="S14" s="74" t="str">
        <f>[18]결승기록지!$E$16</f>
        <v>제주중</v>
      </c>
      <c r="T14" s="79" t="str">
        <f>[18]결승기록지!$F$16</f>
        <v>9:39.62</v>
      </c>
      <c r="U14" s="73" t="str">
        <f>[18]결승기록지!$C$17</f>
        <v>김영호</v>
      </c>
      <c r="V14" s="74" t="str">
        <f>[18]결승기록지!$E$17</f>
        <v>가덕중</v>
      </c>
      <c r="W14" s="79" t="str">
        <f>[18]결승기록지!$F$17</f>
        <v>9:45.74</v>
      </c>
      <c r="X14" s="73" t="str">
        <f>[18]결승기록지!$C$18</f>
        <v>김민석</v>
      </c>
      <c r="Y14" s="74" t="str">
        <f>[18]결승기록지!$E$18</f>
        <v>경기체육중</v>
      </c>
      <c r="Z14" s="79" t="str">
        <f>[18]결승기록지!$F$18</f>
        <v>9:48.21</v>
      </c>
    </row>
    <row r="15" spans="1:26" s="25" customFormat="1" ht="13.5" customHeight="1">
      <c r="A15" s="63">
        <v>4</v>
      </c>
      <c r="B15" s="14" t="s">
        <v>79</v>
      </c>
      <c r="C15" s="80" t="str">
        <f>[19]결승기록지!$C$11</f>
        <v>송동익</v>
      </c>
      <c r="D15" s="81" t="str">
        <f>[19]결승기록지!$E$11</f>
        <v>울산스포츠과학중</v>
      </c>
      <c r="E15" s="82" t="str">
        <f>[19]결승기록지!$F$11</f>
        <v>14.47</v>
      </c>
      <c r="F15" s="80" t="str">
        <f>[19]결승기록지!$C$12</f>
        <v>명민건</v>
      </c>
      <c r="G15" s="81" t="str">
        <f>[19]결승기록지!$E$12</f>
        <v>목포하당중</v>
      </c>
      <c r="H15" s="82" t="str">
        <f>[19]결승기록지!$F$12</f>
        <v>15.09</v>
      </c>
      <c r="I15" s="80" t="str">
        <f>[19]결승기록지!$C$13</f>
        <v>이정민</v>
      </c>
      <c r="J15" s="81" t="str">
        <f>[19]결승기록지!$E$13</f>
        <v>부산대신중</v>
      </c>
      <c r="K15" s="82" t="str">
        <f>[19]결승기록지!$F$13</f>
        <v>15.17</v>
      </c>
      <c r="L15" s="80" t="str">
        <f>[19]결승기록지!$C$14</f>
        <v>김민재</v>
      </c>
      <c r="M15" s="81" t="str">
        <f>[19]결승기록지!$E$14</f>
        <v>경기부천부곡중</v>
      </c>
      <c r="N15" s="82" t="str">
        <f>[19]결승기록지!$F$14</f>
        <v>16.06</v>
      </c>
      <c r="O15" s="80" t="str">
        <f>[19]결승기록지!$C$15</f>
        <v>양민혁</v>
      </c>
      <c r="P15" s="81" t="str">
        <f>[19]결승기록지!$E$15</f>
        <v>성일중</v>
      </c>
      <c r="Q15" s="82" t="str">
        <f>[19]결승기록지!$F$15</f>
        <v>16.23</v>
      </c>
      <c r="R15" s="80" t="str">
        <f>[19]결승기록지!$C$16</f>
        <v>김민성</v>
      </c>
      <c r="S15" s="81" t="str">
        <f>[19]결승기록지!$E$16</f>
        <v>거제중앙중</v>
      </c>
      <c r="T15" s="82" t="str">
        <f>[19]결승기록지!$F$16</f>
        <v>16.88</v>
      </c>
      <c r="U15" s="80" t="str">
        <f>[19]결승기록지!$C$17</f>
        <v>박효선</v>
      </c>
      <c r="V15" s="81" t="str">
        <f>[19]결승기록지!$E$17</f>
        <v>목포하당중</v>
      </c>
      <c r="W15" s="82" t="str">
        <f>[19]결승기록지!$F$17</f>
        <v>17.77</v>
      </c>
      <c r="X15" s="80"/>
      <c r="Y15" s="81"/>
      <c r="Z15" s="82"/>
    </row>
    <row r="16" spans="1:26" s="25" customFormat="1" ht="13.5" customHeight="1">
      <c r="A16" s="63"/>
      <c r="B16" s="13" t="s">
        <v>70</v>
      </c>
      <c r="C16" s="21"/>
      <c r="D16" s="22" t="str">
        <f>[19]결승기록지!$G$8</f>
        <v>0.5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9" s="25" customFormat="1" ht="13.5" customHeight="1">
      <c r="A17" s="32">
        <v>5</v>
      </c>
      <c r="B17" s="16" t="s">
        <v>80</v>
      </c>
      <c r="C17" s="18" t="str">
        <f>[20]결승기록지!$C$11</f>
        <v>김가람</v>
      </c>
      <c r="D17" s="19" t="str">
        <f>[20]결승기록지!$E$11</f>
        <v>배문중</v>
      </c>
      <c r="E17" s="20" t="str">
        <f>[20]결승기록지!$F$11</f>
        <v>24:37.56</v>
      </c>
      <c r="F17" s="18" t="str">
        <f>[20]결승기록지!$C$12</f>
        <v>이강희</v>
      </c>
      <c r="G17" s="19" t="str">
        <f>[20]결승기록지!$E$12</f>
        <v>경북체육중</v>
      </c>
      <c r="H17" s="20" t="str">
        <f>[20]결승기록지!$F$12</f>
        <v>25:35.72</v>
      </c>
      <c r="I17" s="18" t="str">
        <f>[20]결승기록지!$C$13</f>
        <v>강병준</v>
      </c>
      <c r="J17" s="19" t="str">
        <f>[20]결승기록지!$E$13</f>
        <v>조치원중</v>
      </c>
      <c r="K17" s="20" t="str">
        <f>[20]결승기록지!$F$13</f>
        <v>26:46.59</v>
      </c>
      <c r="L17" s="18" t="str">
        <f>[20]결승기록지!$C$14</f>
        <v>김민규</v>
      </c>
      <c r="M17" s="19" t="str">
        <f>[20]결승기록지!$E$14</f>
        <v>서산중</v>
      </c>
      <c r="N17" s="20" t="str">
        <f>[20]결승기록지!$F$14</f>
        <v>27:54.32</v>
      </c>
      <c r="O17" s="18" t="str">
        <f>[20]결승기록지!$C$15</f>
        <v>김기현</v>
      </c>
      <c r="P17" s="19" t="str">
        <f>[20]결승기록지!$E$15</f>
        <v>경기봉담중</v>
      </c>
      <c r="Q17" s="20" t="str">
        <f>[20]결승기록지!$F$15</f>
        <v>29:43.04</v>
      </c>
      <c r="R17" s="18" t="str">
        <f>[20]결승기록지!$C$16</f>
        <v>정제환</v>
      </c>
      <c r="S17" s="19" t="str">
        <f>[20]결승기록지!$E$16</f>
        <v>경기석우중</v>
      </c>
      <c r="T17" s="20" t="str">
        <f>[20]결승기록지!$F$16</f>
        <v>29:44.29</v>
      </c>
      <c r="U17" s="18" t="str">
        <f>[20]결승기록지!$C$17</f>
        <v>이용일</v>
      </c>
      <c r="V17" s="19" t="str">
        <f>[20]결승기록지!$E$17</f>
        <v>남원중</v>
      </c>
      <c r="W17" s="20" t="str">
        <f>[20]결승기록지!$F$17</f>
        <v>30:34.90</v>
      </c>
      <c r="X17" s="18" t="str">
        <f>[20]결승기록지!$C$18</f>
        <v>송민송</v>
      </c>
      <c r="Y17" s="19" t="str">
        <f>[20]결승기록지!$E$18</f>
        <v>광명북중</v>
      </c>
      <c r="Z17" s="20" t="str">
        <f>[20]결승기록지!$F$18</f>
        <v>31:12.41</v>
      </c>
    </row>
    <row r="18" spans="1:29" s="25" customFormat="1" ht="13.5" customHeight="1">
      <c r="A18" s="63">
        <v>4</v>
      </c>
      <c r="B18" s="14" t="s">
        <v>82</v>
      </c>
      <c r="C18" s="18"/>
      <c r="D18" s="19" t="str">
        <f>[21]결승기록지!$E$11</f>
        <v>경기석우중</v>
      </c>
      <c r="E18" s="20" t="str">
        <f>[21]결승기록지!$F$11</f>
        <v>45.26</v>
      </c>
      <c r="F18" s="18"/>
      <c r="G18" s="19" t="str">
        <f>[21]결승기록지!$E$12</f>
        <v>경남신주중</v>
      </c>
      <c r="H18" s="20" t="str">
        <f>[21]결승기록지!$F$12</f>
        <v>45.28</v>
      </c>
      <c r="I18" s="18"/>
      <c r="J18" s="19" t="str">
        <f>[21]결승기록지!$E$13</f>
        <v>경기금파중</v>
      </c>
      <c r="K18" s="20" t="str">
        <f>[21]결승기록지!$F$13</f>
        <v>45.79</v>
      </c>
      <c r="L18" s="18"/>
      <c r="M18" s="19" t="str">
        <f>[21]결승기록지!$E$14</f>
        <v>경기수성중</v>
      </c>
      <c r="N18" s="20" t="str">
        <f>[21]결승기록지!$F$14</f>
        <v>46.42</v>
      </c>
      <c r="O18" s="18"/>
      <c r="P18" s="19" t="str">
        <f>[21]결승기록지!$E$15</f>
        <v>영림중</v>
      </c>
      <c r="Q18" s="20" t="str">
        <f>[21]결승기록지!$F$15</f>
        <v>46.68</v>
      </c>
      <c r="R18" s="18"/>
      <c r="S18" s="19" t="str">
        <f>[21]결승기록지!$E$16</f>
        <v>제주중</v>
      </c>
      <c r="T18" s="20" t="str">
        <f>[21]결승기록지!$F$16</f>
        <v>47.05</v>
      </c>
      <c r="U18" s="18"/>
      <c r="V18" s="19" t="str">
        <f>[21]결승기록지!$E$17</f>
        <v>경기백현중</v>
      </c>
      <c r="W18" s="20" t="str">
        <f>[21]결승기록지!$F$17</f>
        <v>47.06</v>
      </c>
      <c r="X18" s="18"/>
      <c r="Y18" s="19" t="str">
        <f>[21]결승기록지!$E$18</f>
        <v>목포하당중</v>
      </c>
      <c r="Z18" s="20" t="str">
        <f>[21]결승기록지!$F$18</f>
        <v>47.25</v>
      </c>
    </row>
    <row r="19" spans="1:29" s="25" customFormat="1" ht="13.5" customHeight="1">
      <c r="A19" s="63"/>
      <c r="B19" s="13"/>
      <c r="C19" s="53" t="str">
        <f>[21]결승기록지!$C$11</f>
        <v>김노아 김태형 서정수 최제원</v>
      </c>
      <c r="D19" s="54"/>
      <c r="E19" s="55"/>
      <c r="F19" s="53" t="str">
        <f>[21]결승기록지!$C$12</f>
        <v>남한결 이현우 박용배 곽예환</v>
      </c>
      <c r="G19" s="54"/>
      <c r="H19" s="55"/>
      <c r="I19" s="53" t="str">
        <f>[21]결승기록지!$C$13</f>
        <v>이동인 이동호 이제희 안희성</v>
      </c>
      <c r="J19" s="54"/>
      <c r="K19" s="55"/>
      <c r="L19" s="53" t="str">
        <f>[21]결승기록지!$C$14</f>
        <v>김민국 이용환 원태민 이진서</v>
      </c>
      <c r="M19" s="54"/>
      <c r="N19" s="55"/>
      <c r="O19" s="53" t="str">
        <f>[21]결승기록지!$C$15</f>
        <v>간민준 문도훈 문수근 김지윤</v>
      </c>
      <c r="P19" s="54"/>
      <c r="Q19" s="55"/>
      <c r="R19" s="53" t="str">
        <f>[21]결승기록지!$C$16</f>
        <v>고재혁 이동현 고수완 고민범</v>
      </c>
      <c r="S19" s="54"/>
      <c r="T19" s="55"/>
      <c r="U19" s="53" t="str">
        <f>[21]결승기록지!$C$17</f>
        <v>홍동민 이준영 김준성 유준수</v>
      </c>
      <c r="V19" s="54"/>
      <c r="W19" s="55"/>
      <c r="X19" s="53" t="str">
        <f>[21]결승기록지!$C$18</f>
        <v>조상현 서정문 박효선 명민건</v>
      </c>
      <c r="Y19" s="54"/>
      <c r="Z19" s="55"/>
    </row>
    <row r="20" spans="1:29" s="25" customFormat="1" ht="13.5" customHeight="1">
      <c r="A20" s="63">
        <v>5</v>
      </c>
      <c r="B20" s="14" t="s">
        <v>84</v>
      </c>
      <c r="C20" s="18"/>
      <c r="D20" s="19" t="str">
        <f>[22]결승기록지!$E$11</f>
        <v>영림중</v>
      </c>
      <c r="E20" s="20" t="str">
        <f>[22]결승기록지!$F$11</f>
        <v>3:41.86</v>
      </c>
      <c r="F20" s="18"/>
      <c r="G20" s="19" t="str">
        <f>[22]결승기록지!$E$12</f>
        <v>경기백현중</v>
      </c>
      <c r="H20" s="20" t="str">
        <f>[22]결승기록지!$F$12</f>
        <v>3:43.98</v>
      </c>
      <c r="I20" s="18"/>
      <c r="J20" s="19" t="str">
        <f>[22]결승기록지!$E$13</f>
        <v>인천남중</v>
      </c>
      <c r="K20" s="20" t="str">
        <f>[22]결승기록지!$F$13</f>
        <v>3:44.71</v>
      </c>
      <c r="L20" s="18"/>
      <c r="M20" s="19" t="str">
        <f>[22]결승기록지!$E$14</f>
        <v>당진원당중</v>
      </c>
      <c r="N20" s="20" t="str">
        <f>[22]결승기록지!$F$14</f>
        <v>3:45.60</v>
      </c>
      <c r="O20" s="18"/>
      <c r="P20" s="19" t="str">
        <f>[22]결승기록지!$E$15</f>
        <v>경기금파중</v>
      </c>
      <c r="Q20" s="20" t="str">
        <f>[22]결승기록지!$F$15</f>
        <v>3:47.39</v>
      </c>
      <c r="R20" s="18"/>
      <c r="S20" s="19" t="str">
        <f>[22]결승기록지!$E$16</f>
        <v>경기석우중</v>
      </c>
      <c r="T20" s="20" t="str">
        <f>[22]결승기록지!$F$16</f>
        <v>3:54.72</v>
      </c>
      <c r="U20" s="18"/>
      <c r="V20" s="19" t="str">
        <f>[22]결승기록지!$E$17</f>
        <v>경기부천부곡중</v>
      </c>
      <c r="W20" s="20" t="str">
        <f>[22]결승기록지!$F$17</f>
        <v>4:00.86</v>
      </c>
      <c r="X20" s="18"/>
      <c r="Y20" s="19"/>
      <c r="Z20" s="20"/>
    </row>
    <row r="21" spans="1:29" s="25" customFormat="1" ht="13.5" customHeight="1">
      <c r="A21" s="63"/>
      <c r="B21" s="13"/>
      <c r="C21" s="53" t="str">
        <f>[22]결승기록지!$C$11</f>
        <v>문수근 문도훈 간민준 김지윤</v>
      </c>
      <c r="D21" s="54"/>
      <c r="E21" s="55"/>
      <c r="F21" s="53" t="str">
        <f>[22]결승기록지!$C$12</f>
        <v>이창혁 유준수 홍동민 김준성</v>
      </c>
      <c r="G21" s="54"/>
      <c r="H21" s="55"/>
      <c r="I21" s="53" t="str">
        <f>[22]결승기록지!$C$13</f>
        <v xml:space="preserve">임지훈 김태양 김 현 이종섭 </v>
      </c>
      <c r="J21" s="54"/>
      <c r="K21" s="55"/>
      <c r="L21" s="53" t="str">
        <f>[22]결승기록지!$C$14</f>
        <v>김유빈 오민석 한병렬 김유준</v>
      </c>
      <c r="M21" s="54"/>
      <c r="N21" s="55"/>
      <c r="O21" s="53" t="str">
        <f>[22]결승기록지!$C$15</f>
        <v>이동인 이동호 조 성 안희성</v>
      </c>
      <c r="P21" s="54"/>
      <c r="Q21" s="55"/>
      <c r="R21" s="53" t="str">
        <f>[22]결승기록지!$C$16</f>
        <v>김노아 최제원 서정수 김태형</v>
      </c>
      <c r="S21" s="54"/>
      <c r="T21" s="55"/>
      <c r="U21" s="53" t="str">
        <f>[22]결승기록지!$C$17</f>
        <v>임정현 김민재 손태빈 정현빈</v>
      </c>
      <c r="V21" s="54"/>
      <c r="W21" s="55"/>
      <c r="X21" s="53"/>
      <c r="Y21" s="54"/>
      <c r="Z21" s="55"/>
    </row>
    <row r="22" spans="1:29" s="25" customFormat="1" ht="13.5" customHeight="1">
      <c r="A22" s="83">
        <v>3</v>
      </c>
      <c r="B22" s="15" t="s">
        <v>86</v>
      </c>
      <c r="C22" s="76" t="str">
        <f>[23]높이!$C$11</f>
        <v>박용배</v>
      </c>
      <c r="D22" s="77" t="str">
        <f>[23]높이!$E$11</f>
        <v>경남신주중</v>
      </c>
      <c r="E22" s="84" t="str">
        <f>[23]높이!$F$11</f>
        <v>1.95</v>
      </c>
      <c r="F22" s="76" t="str">
        <f>[23]높이!$C$12</f>
        <v>정재인</v>
      </c>
      <c r="G22" s="77" t="str">
        <f>[23]높이!$E$12</f>
        <v>전라중</v>
      </c>
      <c r="H22" s="84" t="str">
        <f>[23]높이!$F$12</f>
        <v>1.81</v>
      </c>
      <c r="I22" s="76" t="str">
        <f>[23]높이!$C$13</f>
        <v>이재호</v>
      </c>
      <c r="J22" s="77" t="str">
        <f>[23]높이!$E$13</f>
        <v>경기체육중</v>
      </c>
      <c r="K22" s="84" t="str">
        <f>[23]높이!$F$13</f>
        <v>1.81</v>
      </c>
      <c r="L22" s="73" t="str">
        <f>[23]높이!$C$14</f>
        <v>이재윤</v>
      </c>
      <c r="M22" s="74" t="str">
        <f>[23]높이!$E$14</f>
        <v>대흥중</v>
      </c>
      <c r="N22" s="84" t="str">
        <f>[23]높이!$F$14</f>
        <v>1.65</v>
      </c>
      <c r="O22" s="76" t="str">
        <f>[23]높이!$C$15</f>
        <v>정채운</v>
      </c>
      <c r="P22" s="77" t="str">
        <f>[23]높이!$E$15</f>
        <v>부산체육중</v>
      </c>
      <c r="Q22" s="84" t="str">
        <f>[23]높이!$F$15</f>
        <v>1.65</v>
      </c>
      <c r="R22" s="76" t="str">
        <f>[23]높이!$C$16</f>
        <v>임예찬</v>
      </c>
      <c r="S22" s="77" t="str">
        <f>[23]높이!$E$16</f>
        <v>전북체육중</v>
      </c>
      <c r="T22" s="78" t="str">
        <f>[23]높이!$F$16</f>
        <v>1.65</v>
      </c>
      <c r="U22" s="76" t="str">
        <f>[23]높이!$C$17</f>
        <v>최진우</v>
      </c>
      <c r="V22" s="77" t="str">
        <f>[23]높이!$E$17</f>
        <v>울산스포츠과학중</v>
      </c>
      <c r="W22" s="78" t="str">
        <f>[23]높이!$F$17</f>
        <v>1.65</v>
      </c>
      <c r="X22" s="76" t="str">
        <f>[23]높이!$C$18</f>
        <v>신의진</v>
      </c>
      <c r="Y22" s="77" t="str">
        <f>[23]높이!$E$18</f>
        <v>함성중</v>
      </c>
      <c r="Z22" s="85" t="str">
        <f>[23]높이!$F$18</f>
        <v>1.65</v>
      </c>
      <c r="AA22" s="26"/>
      <c r="AB22" s="26"/>
      <c r="AC22" s="26"/>
    </row>
    <row r="23" spans="1:29" s="25" customFormat="1" ht="13.5" customHeight="1">
      <c r="A23" s="33">
        <v>1</v>
      </c>
      <c r="B23" s="15" t="s">
        <v>88</v>
      </c>
      <c r="C23" s="27" t="str">
        <f>[23]장대!$C$11</f>
        <v>김채민</v>
      </c>
      <c r="D23" s="28" t="str">
        <f>[23]장대!$E$11</f>
        <v>경기체육중</v>
      </c>
      <c r="E23" s="86" t="str">
        <f>[23]장대!$F$11</f>
        <v>3.60</v>
      </c>
      <c r="F23" s="27" t="str">
        <f>[23]장대!$C$12</f>
        <v>윤하진</v>
      </c>
      <c r="G23" s="28" t="str">
        <f>[23]장대!$E$12</f>
        <v>경기체육중</v>
      </c>
      <c r="H23" s="86" t="str">
        <f>[23]장대!$F$12</f>
        <v>3.20</v>
      </c>
      <c r="I23" s="27" t="str">
        <f>[23]장대!$C$13</f>
        <v>이수민</v>
      </c>
      <c r="J23" s="28" t="str">
        <f>[23]장대!$E$13</f>
        <v>대전체육중</v>
      </c>
      <c r="K23" s="86" t="str">
        <f>[23]장대!$F$13</f>
        <v>3.00</v>
      </c>
      <c r="L23" s="27"/>
      <c r="M23" s="28"/>
      <c r="N23" s="86"/>
      <c r="O23" s="27"/>
      <c r="P23" s="28"/>
      <c r="Q23" s="87"/>
      <c r="R23" s="27"/>
      <c r="S23" s="28"/>
      <c r="T23" s="87"/>
      <c r="U23" s="27"/>
      <c r="V23" s="28"/>
      <c r="W23" s="29"/>
      <c r="X23" s="27"/>
      <c r="Y23" s="28"/>
      <c r="Z23" s="29"/>
      <c r="AA23" s="26"/>
      <c r="AB23" s="26"/>
      <c r="AC23" s="26"/>
    </row>
    <row r="24" spans="1:29" s="25" customFormat="1" ht="13.5" customHeight="1">
      <c r="A24" s="63">
        <v>1</v>
      </c>
      <c r="B24" s="14" t="s">
        <v>90</v>
      </c>
      <c r="C24" s="88" t="str">
        <f>[23]멀리!$C$11</f>
        <v>최성화</v>
      </c>
      <c r="D24" s="89" t="str">
        <f>[23]멀리!$E$11</f>
        <v>전남체육중</v>
      </c>
      <c r="E24" s="90" t="str">
        <f>[23]멀리!$F$11</f>
        <v>6.96</v>
      </c>
      <c r="F24" s="88" t="str">
        <f>[23]멀리!$C$12</f>
        <v>이현우</v>
      </c>
      <c r="G24" s="89" t="str">
        <f>[23]멀리!$E$12</f>
        <v>경남신주중</v>
      </c>
      <c r="H24" s="90" t="str">
        <f>[23]멀리!$F$12</f>
        <v>6.93</v>
      </c>
      <c r="I24" s="88" t="str">
        <f>[23]멀리!$C$13</f>
        <v>김민성</v>
      </c>
      <c r="J24" s="89" t="str">
        <f>[23]멀리!$E$13</f>
        <v>경기저동중</v>
      </c>
      <c r="K24" s="90" t="str">
        <f>[23]멀리!$F$13</f>
        <v>6.43</v>
      </c>
      <c r="L24" s="88" t="str">
        <f>[23]멀리!$C$14</f>
        <v>채원준</v>
      </c>
      <c r="M24" s="89" t="str">
        <f>[23]멀리!$E$14</f>
        <v>경기문산수억중</v>
      </c>
      <c r="N24" s="90" t="str">
        <f>[23]멀리!$F$14</f>
        <v>6.31</v>
      </c>
      <c r="O24" s="88" t="str">
        <f>[23]멀리!$C$15</f>
        <v>임상민</v>
      </c>
      <c r="P24" s="89" t="str">
        <f>[23]멀리!$E$15</f>
        <v>경북체육중</v>
      </c>
      <c r="Q24" s="90" t="str">
        <f>[23]멀리!$F$15</f>
        <v>6.18</v>
      </c>
      <c r="R24" s="88" t="str">
        <f>[23]멀리!$C$16</f>
        <v>신재혁</v>
      </c>
      <c r="S24" s="89" t="str">
        <f>[23]멀리!$E$16</f>
        <v>임천중</v>
      </c>
      <c r="T24" s="90" t="str">
        <f>[23]멀리!$F$16</f>
        <v>6.03</v>
      </c>
      <c r="U24" s="88" t="str">
        <f>[23]멀리!$C$17</f>
        <v>김민상</v>
      </c>
      <c r="V24" s="89" t="str">
        <f>[23]멀리!$E$17</f>
        <v>인천당하중</v>
      </c>
      <c r="W24" s="91" t="str">
        <f>[23]멀리!$F$17</f>
        <v>6.02</v>
      </c>
      <c r="X24" s="88" t="str">
        <f>[23]멀리!$C$18</f>
        <v>박지섭</v>
      </c>
      <c r="Y24" s="89" t="str">
        <f>[23]멀리!$E$18</f>
        <v>온양용화중</v>
      </c>
      <c r="Z24" s="92" t="str">
        <f>[23]멀리!$F$18</f>
        <v>5.81</v>
      </c>
    </row>
    <row r="25" spans="1:29" s="25" customFormat="1" ht="13.5" customHeight="1">
      <c r="A25" s="63"/>
      <c r="B25" s="13" t="s">
        <v>70</v>
      </c>
      <c r="C25" s="31"/>
      <c r="D25" s="93" t="str">
        <f>[23]멀리!$G$11</f>
        <v>0.1</v>
      </c>
      <c r="E25" s="94"/>
      <c r="F25" s="31"/>
      <c r="G25" s="93" t="str">
        <f>[23]멀리!$G$12</f>
        <v>-0.4</v>
      </c>
      <c r="H25" s="94"/>
      <c r="I25" s="31"/>
      <c r="J25" s="93" t="str">
        <f>[23]멀리!$G$13</f>
        <v>0.1</v>
      </c>
      <c r="K25" s="94"/>
      <c r="L25" s="31"/>
      <c r="M25" s="93" t="str">
        <f>[23]멀리!$G$14</f>
        <v>0.0</v>
      </c>
      <c r="N25" s="94"/>
      <c r="O25" s="31"/>
      <c r="P25" s="93" t="str">
        <f>[23]멀리!$G$15</f>
        <v>1.0</v>
      </c>
      <c r="Q25" s="94"/>
      <c r="R25" s="31"/>
      <c r="S25" s="93" t="str">
        <f>[23]멀리!$G$16</f>
        <v>-0.1</v>
      </c>
      <c r="T25" s="94"/>
      <c r="U25" s="31"/>
      <c r="V25" s="93" t="str">
        <f>[23]멀리!$G$17</f>
        <v>0.7</v>
      </c>
      <c r="W25" s="94"/>
      <c r="X25" s="31"/>
      <c r="Y25" s="93" t="str">
        <f>[23]멀리!$G$18</f>
        <v>1.4</v>
      </c>
      <c r="Z25" s="95"/>
    </row>
    <row r="26" spans="1:29" s="25" customFormat="1" ht="13.5" customHeight="1">
      <c r="A26" s="63">
        <v>5</v>
      </c>
      <c r="B26" s="14" t="s">
        <v>92</v>
      </c>
      <c r="C26" s="80" t="str">
        <f>[23]세단!$C$11</f>
        <v>천영수</v>
      </c>
      <c r="D26" s="81" t="str">
        <f>[23]세단!$E$11</f>
        <v>대전송촌중</v>
      </c>
      <c r="E26" s="82" t="str">
        <f>[23]세단!$F$11</f>
        <v>14.16</v>
      </c>
      <c r="F26" s="80" t="str">
        <f>[23]세단!$C$12</f>
        <v>이현우</v>
      </c>
      <c r="G26" s="81" t="str">
        <f>[23]세단!$E$12</f>
        <v>경남신주중</v>
      </c>
      <c r="H26" s="82" t="str">
        <f>[23]세단!$F$12</f>
        <v>13.69</v>
      </c>
      <c r="I26" s="80" t="str">
        <f>[23]세단!$C$13</f>
        <v>신재혁</v>
      </c>
      <c r="J26" s="81" t="str">
        <f>[23]세단!$E$13</f>
        <v>임천중</v>
      </c>
      <c r="K26" s="82" t="str">
        <f>[23]세단!$F$13</f>
        <v>13.54</v>
      </c>
      <c r="L26" s="80" t="str">
        <f>[23]세단!$C$14</f>
        <v>박재건</v>
      </c>
      <c r="M26" s="81" t="str">
        <f>[23]세단!$E$14</f>
        <v>인제중</v>
      </c>
      <c r="N26" s="82" t="str">
        <f>[23]세단!$F$14</f>
        <v>12.67</v>
      </c>
      <c r="O26" s="80" t="str">
        <f>[23]세단!$C$15</f>
        <v>이정민</v>
      </c>
      <c r="P26" s="81" t="str">
        <f>[23]세단!$E$15</f>
        <v>부산대신중</v>
      </c>
      <c r="Q26" s="96" t="str">
        <f>[23]세단!$F$15</f>
        <v>12.63</v>
      </c>
      <c r="R26" s="80" t="str">
        <f>[23]세단!$C$16</f>
        <v>김승우</v>
      </c>
      <c r="S26" s="81" t="str">
        <f>[23]세단!$E$16</f>
        <v>광명북중</v>
      </c>
      <c r="T26" s="82" t="str">
        <f>[23]세단!$F$16</f>
        <v>12.60</v>
      </c>
      <c r="U26" s="80" t="str">
        <f>[23]세단!$C$17</f>
        <v>박승재</v>
      </c>
      <c r="V26" s="81" t="str">
        <f>[23]세단!$E$17</f>
        <v>부산대신중</v>
      </c>
      <c r="W26" s="82" t="str">
        <f>[23]세단!$F$17</f>
        <v>12.36</v>
      </c>
      <c r="X26" s="80" t="str">
        <f>[23]세단!$C$18</f>
        <v>송교혁</v>
      </c>
      <c r="Y26" s="81" t="str">
        <f>[23]세단!$E$18</f>
        <v>동명중</v>
      </c>
      <c r="Z26" s="82" t="str">
        <f>[23]세단!$F$18</f>
        <v>12.27</v>
      </c>
    </row>
    <row r="27" spans="1:29" s="25" customFormat="1" ht="13.5" customHeight="1">
      <c r="A27" s="63"/>
      <c r="B27" s="13" t="s">
        <v>93</v>
      </c>
      <c r="C27" s="97"/>
      <c r="D27" s="98" t="str">
        <f>[23]세단!$G$11</f>
        <v>0.5</v>
      </c>
      <c r="E27" s="99"/>
      <c r="F27" s="97"/>
      <c r="G27" s="98" t="str">
        <f>[23]세단!$G$12</f>
        <v>1.0</v>
      </c>
      <c r="H27" s="100"/>
      <c r="I27" s="97"/>
      <c r="J27" s="98" t="str">
        <f>[23]세단!$G$13</f>
        <v>-0.9</v>
      </c>
      <c r="K27" s="99"/>
      <c r="L27" s="97"/>
      <c r="M27" s="98" t="str">
        <f>[23]세단!$G$14</f>
        <v>0.5</v>
      </c>
      <c r="N27" s="100"/>
      <c r="O27" s="97"/>
      <c r="P27" s="98" t="str">
        <f>[23]세단!$G$15</f>
        <v>0.1</v>
      </c>
      <c r="Q27" s="100"/>
      <c r="R27" s="97"/>
      <c r="S27" s="98" t="str">
        <f>[23]세단!$G$16</f>
        <v>1.0</v>
      </c>
      <c r="T27" s="99"/>
      <c r="U27" s="97"/>
      <c r="V27" s="98" t="str">
        <f>[23]세단!$G$17</f>
        <v>0.1</v>
      </c>
      <c r="W27" s="99"/>
      <c r="X27" s="97"/>
      <c r="Y27" s="98" t="str">
        <f>[23]세단!$G$18</f>
        <v>-0.8</v>
      </c>
      <c r="Z27" s="99"/>
    </row>
    <row r="28" spans="1:29" s="25" customFormat="1" ht="13.5" customHeight="1">
      <c r="A28" s="32">
        <v>2</v>
      </c>
      <c r="B28" s="15" t="s">
        <v>94</v>
      </c>
      <c r="C28" s="73" t="str">
        <f>[23]포환!$C$11</f>
        <v>박도현</v>
      </c>
      <c r="D28" s="74" t="str">
        <f>[23]포환!$E$11</f>
        <v>목포하당중</v>
      </c>
      <c r="E28" s="79" t="str">
        <f>[23]포환!$F$11</f>
        <v>18.24</v>
      </c>
      <c r="F28" s="73" t="str">
        <f>[23]포환!$C$12</f>
        <v>김현민</v>
      </c>
      <c r="G28" s="74" t="str">
        <f>[23]포환!$E$12</f>
        <v>거제중앙중</v>
      </c>
      <c r="H28" s="79" t="str">
        <f>[23]포환!$F$12</f>
        <v>17.71</v>
      </c>
      <c r="I28" s="73" t="str">
        <f>[23]포환!$C$13</f>
        <v>서승우</v>
      </c>
      <c r="J28" s="74" t="str">
        <f>[23]포환!$E$13</f>
        <v>동주중</v>
      </c>
      <c r="K28" s="79" t="str">
        <f>[23]포환!$F$13</f>
        <v>17.43</v>
      </c>
      <c r="L28" s="73" t="str">
        <f>[23]포환!$C$14</f>
        <v>김태혁</v>
      </c>
      <c r="M28" s="74" t="str">
        <f>[23]포환!$E$14</f>
        <v>경기신한중</v>
      </c>
      <c r="N28" s="79" t="str">
        <f>[23]포환!$F$14</f>
        <v>16.19</v>
      </c>
      <c r="O28" s="73" t="str">
        <f>[23]포환!$C$15</f>
        <v>이성빈</v>
      </c>
      <c r="P28" s="74" t="str">
        <f>[23]포환!$E$15</f>
        <v>부산체육중</v>
      </c>
      <c r="Q28" s="79" t="str">
        <f>[23]포환!$F$15</f>
        <v>16.07</v>
      </c>
      <c r="R28" s="73" t="str">
        <f>[23]포환!$C$16</f>
        <v>최형재</v>
      </c>
      <c r="S28" s="74" t="str">
        <f>[23]포환!$E$16</f>
        <v>인천당하중</v>
      </c>
      <c r="T28" s="79" t="str">
        <f>[23]포환!$F$16</f>
        <v>15.45</v>
      </c>
      <c r="U28" s="73" t="str">
        <f>[23]포환!$C$17</f>
        <v>안상준</v>
      </c>
      <c r="V28" s="74" t="str">
        <f>[23]포환!$E$17</f>
        <v>익산지원중</v>
      </c>
      <c r="W28" s="79" t="str">
        <f>[23]포환!$F$17</f>
        <v>15.22</v>
      </c>
      <c r="X28" s="73" t="str">
        <f>[23]포환!$C$18</f>
        <v>박민재</v>
      </c>
      <c r="Y28" s="74" t="str">
        <f>[23]포환!$E$18</f>
        <v>경남신주중</v>
      </c>
      <c r="Z28" s="79" t="str">
        <f>[23]포환!$F$18</f>
        <v>15.06</v>
      </c>
    </row>
    <row r="29" spans="1:29" s="25" customFormat="1" ht="13.5" customHeight="1">
      <c r="A29" s="32">
        <v>2</v>
      </c>
      <c r="B29" s="15" t="s">
        <v>95</v>
      </c>
      <c r="C29" s="73" t="str">
        <f>[23]원반!$C$11</f>
        <v>박준형</v>
      </c>
      <c r="D29" s="74" t="str">
        <f>[23]원반!$E$11</f>
        <v>거창중</v>
      </c>
      <c r="E29" s="79" t="str">
        <f>[23]원반!$F$11</f>
        <v>58.73</v>
      </c>
      <c r="F29" s="73" t="str">
        <f>[23]원반!$C$12</f>
        <v>조병욱</v>
      </c>
      <c r="G29" s="74" t="str">
        <f>[23]원반!$E$12</f>
        <v>충주중</v>
      </c>
      <c r="H29" s="79" t="str">
        <f>[23]원반!$F$12</f>
        <v>54.82</v>
      </c>
      <c r="I29" s="73" t="str">
        <f>[23]원반!$C$13</f>
        <v>이정현</v>
      </c>
      <c r="J29" s="74" t="str">
        <f>[23]원반!$E$13</f>
        <v>남원중</v>
      </c>
      <c r="K29" s="79" t="str">
        <f>[23]원반!$F$13</f>
        <v>53.17</v>
      </c>
      <c r="L29" s="73" t="str">
        <f>[23]원반!$C$14</f>
        <v>배준호</v>
      </c>
      <c r="M29" s="74" t="str">
        <f>[23]원반!$E$14</f>
        <v>전북체육중</v>
      </c>
      <c r="N29" s="79" t="str">
        <f>[23]원반!$F$14</f>
        <v>52.11</v>
      </c>
      <c r="O29" s="73" t="str">
        <f>[23]원반!$C$15</f>
        <v>박민재</v>
      </c>
      <c r="P29" s="74" t="str">
        <f>[23]원반!$E$15</f>
        <v>경남신주중</v>
      </c>
      <c r="Q29" s="79" t="str">
        <f>[23]원반!$F$15</f>
        <v>51.40</v>
      </c>
      <c r="R29" s="73" t="str">
        <f>[23]원반!$C$16</f>
        <v>박주형</v>
      </c>
      <c r="S29" s="74" t="str">
        <f>[23]원반!$E$16</f>
        <v>서울백운중</v>
      </c>
      <c r="T29" s="79" t="str">
        <f>[23]원반!$F$16</f>
        <v>49.06</v>
      </c>
      <c r="U29" s="73" t="str">
        <f>[23]원반!$C$17</f>
        <v>오세민</v>
      </c>
      <c r="V29" s="74" t="str">
        <f>[23]원반!$E$17</f>
        <v>광주체육중</v>
      </c>
      <c r="W29" s="79" t="str">
        <f>[23]원반!$F$17</f>
        <v>48.19</v>
      </c>
      <c r="X29" s="73" t="str">
        <f>[23]원반!$C$18</f>
        <v>이주용</v>
      </c>
      <c r="Y29" s="74" t="str">
        <f>[23]원반!$E$18</f>
        <v>비아중</v>
      </c>
      <c r="Z29" s="79" t="str">
        <f>[23]원반!$F$18</f>
        <v>46.79</v>
      </c>
    </row>
    <row r="30" spans="1:29" s="25" customFormat="1" ht="13.5" customHeight="1">
      <c r="A30" s="32">
        <v>3</v>
      </c>
      <c r="B30" s="15" t="s">
        <v>96</v>
      </c>
      <c r="C30" s="73" t="str">
        <f>[23]투창!$C$11</f>
        <v>최우진</v>
      </c>
      <c r="D30" s="74" t="str">
        <f>[23]투창!$E$11</f>
        <v>충주중</v>
      </c>
      <c r="E30" s="79" t="str">
        <f>[23]투창!$F$11</f>
        <v>63.42</v>
      </c>
      <c r="F30" s="73" t="str">
        <f>[23]투창!$C$12</f>
        <v>양현욱</v>
      </c>
      <c r="G30" s="74" t="str">
        <f>[23]투창!$E$12</f>
        <v>조치원중</v>
      </c>
      <c r="H30" s="101" t="str">
        <f>[23]투창!$F$12</f>
        <v>59.68</v>
      </c>
      <c r="I30" s="73" t="str">
        <f>[23]투창!$C$13</f>
        <v>손민찬</v>
      </c>
      <c r="J30" s="74" t="str">
        <f>[23]투창!$E$13</f>
        <v>의성중</v>
      </c>
      <c r="K30" s="79" t="str">
        <f>[23]투창!$F$13</f>
        <v>59.30</v>
      </c>
      <c r="L30" s="73" t="str">
        <f>[23]투창!$C$14</f>
        <v>정진범</v>
      </c>
      <c r="M30" s="74" t="str">
        <f>[23]투창!$E$14</f>
        <v>광주체육중</v>
      </c>
      <c r="N30" s="79" t="str">
        <f>[23]투창!$F$14</f>
        <v>57.28</v>
      </c>
      <c r="O30" s="73" t="str">
        <f>[23]투창!$C$15</f>
        <v>김어진</v>
      </c>
      <c r="P30" s="74" t="str">
        <f>[23]투창!$E$15</f>
        <v>비아중</v>
      </c>
      <c r="Q30" s="79" t="str">
        <f>[23]투창!$F$15</f>
        <v>53.15</v>
      </c>
      <c r="R30" s="73" t="str">
        <f>[23]투창!$C$16</f>
        <v>이정진</v>
      </c>
      <c r="S30" s="74" t="str">
        <f>[23]투창!$E$16</f>
        <v>충북대학교사범대학부설중</v>
      </c>
      <c r="T30" s="79" t="str">
        <f>[23]투창!$F$16</f>
        <v>52.85</v>
      </c>
      <c r="U30" s="73" t="str">
        <f>[23]투창!$C$17</f>
        <v>김태호</v>
      </c>
      <c r="V30" s="74" t="str">
        <f>[23]투창!$E$17</f>
        <v>밀양중</v>
      </c>
      <c r="W30" s="79" t="str">
        <f>[23]투창!$F$17</f>
        <v>49.93</v>
      </c>
      <c r="X30" s="73" t="str">
        <f>[23]투창!$C$18</f>
        <v>박진호</v>
      </c>
      <c r="Y30" s="74" t="str">
        <f>[23]투창!$E$18</f>
        <v>대덕중</v>
      </c>
      <c r="Z30" s="79" t="str">
        <f>[23]투창!$F$18</f>
        <v>49.20</v>
      </c>
    </row>
    <row r="31" spans="1:29" s="25" customFormat="1" ht="13.5" customHeight="1">
      <c r="A31" s="32">
        <v>4</v>
      </c>
      <c r="B31" s="15" t="s">
        <v>97</v>
      </c>
      <c r="C31" s="73" t="str">
        <f>'[23]5종경기'!$C$11</f>
        <v>윤서준</v>
      </c>
      <c r="D31" s="74" t="str">
        <f>'[23]5종경기'!$E$11</f>
        <v>대전송촌중</v>
      </c>
      <c r="E31" s="79" t="str">
        <f>'[23]5종경기'!$F$11</f>
        <v>3,454점</v>
      </c>
      <c r="F31" s="73" t="str">
        <f>'[23]5종경기'!$C$12</f>
        <v>천영수</v>
      </c>
      <c r="G31" s="74" t="str">
        <f>'[23]5종경기'!$E$12</f>
        <v>대전송촌중</v>
      </c>
      <c r="H31" s="79" t="str">
        <f>'[23]5종경기'!$F$12</f>
        <v>3,417점</v>
      </c>
      <c r="I31" s="73" t="str">
        <f>'[23]5종경기'!$C$13</f>
        <v>이재호</v>
      </c>
      <c r="J31" s="74" t="str">
        <f>'[23]5종경기'!$E$13</f>
        <v>경기체육중</v>
      </c>
      <c r="K31" s="79" t="str">
        <f>'[23]5종경기'!$F$13</f>
        <v>2,951점</v>
      </c>
      <c r="L31" s="73" t="str">
        <f>'[23]5종경기'!$C$14</f>
        <v>김현식</v>
      </c>
      <c r="M31" s="74" t="str">
        <f>'[23]5종경기'!$E$14</f>
        <v>안청중</v>
      </c>
      <c r="N31" s="79" t="str">
        <f>'[23]5종경기'!$F$14</f>
        <v>2,729점</v>
      </c>
      <c r="O31" s="73" t="str">
        <f>'[23]5종경기'!$C$15</f>
        <v>양지환</v>
      </c>
      <c r="P31" s="74" t="str">
        <f>'[23]5종경기'!$E$15</f>
        <v>창천중</v>
      </c>
      <c r="Q31" s="79" t="str">
        <f>'[23]5종경기'!$F$15</f>
        <v>2,723점</v>
      </c>
      <c r="R31" s="73" t="str">
        <f>'[23]5종경기'!$C$16</f>
        <v>이재윤</v>
      </c>
      <c r="S31" s="74" t="str">
        <f>'[23]5종경기'!$E$16</f>
        <v>대흥중</v>
      </c>
      <c r="T31" s="79" t="str">
        <f>'[23]5종경기'!$F$16</f>
        <v>2,602점</v>
      </c>
      <c r="U31" s="73" t="str">
        <f>'[23]5종경기'!$C$17</f>
        <v>이효원</v>
      </c>
      <c r="V31" s="74" t="str">
        <f>'[23]5종경기'!$E$17</f>
        <v>경기체육중</v>
      </c>
      <c r="W31" s="79" t="str">
        <f>'[23]5종경기'!$F$17</f>
        <v>2,234점</v>
      </c>
      <c r="X31" s="73" t="str">
        <f>'[23]5종경기'!$C$18</f>
        <v>이수민</v>
      </c>
      <c r="Y31" s="74" t="str">
        <f>'[23]5종경기'!$E$18</f>
        <v>대전체육중</v>
      </c>
      <c r="Z31" s="79" t="str">
        <f>'[23]5종경기'!$F$18</f>
        <v>2,151점</v>
      </c>
    </row>
    <row r="32" spans="1:29" s="25" customFormat="1" ht="13.5" customHeight="1">
      <c r="A32" s="35"/>
      <c r="B32" s="1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s="9" customFormat="1" ht="14.25" customHeight="1">
      <c r="A33" s="35"/>
      <c r="B33" s="11" t="s">
        <v>98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35"/>
    </row>
    <row r="35" spans="1:26">
      <c r="A35" s="35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33"/>
    </row>
    <row r="2" spans="1:26" s="9" customFormat="1" ht="45" customHeight="1" thickBot="1">
      <c r="A2" s="33"/>
      <c r="B2" s="10"/>
      <c r="C2" s="10"/>
      <c r="D2" s="10"/>
      <c r="E2" s="59" t="s">
        <v>46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48</v>
      </c>
      <c r="V2" s="30"/>
      <c r="W2" s="30"/>
      <c r="X2" s="30"/>
      <c r="Y2" s="30"/>
      <c r="Z2" s="30"/>
    </row>
    <row r="3" spans="1:26" s="9" customFormat="1" ht="14.25" thickTop="1">
      <c r="A3" s="34"/>
      <c r="B3" s="62" t="s">
        <v>99</v>
      </c>
      <c r="C3" s="62"/>
      <c r="D3" s="10"/>
      <c r="E3" s="10"/>
      <c r="F3" s="61" t="s">
        <v>51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3"/>
      <c r="B5" s="7" t="s">
        <v>100</v>
      </c>
      <c r="C5" s="2"/>
      <c r="D5" s="3" t="s">
        <v>101</v>
      </c>
      <c r="E5" s="4"/>
      <c r="F5" s="2"/>
      <c r="G5" s="3" t="s">
        <v>102</v>
      </c>
      <c r="H5" s="4"/>
      <c r="I5" s="2"/>
      <c r="J5" s="3" t="s">
        <v>103</v>
      </c>
      <c r="K5" s="4"/>
      <c r="L5" s="2"/>
      <c r="M5" s="3" t="s">
        <v>104</v>
      </c>
      <c r="N5" s="4"/>
      <c r="O5" s="2"/>
      <c r="P5" s="3" t="s">
        <v>105</v>
      </c>
      <c r="Q5" s="4"/>
      <c r="R5" s="2"/>
      <c r="S5" s="3" t="s">
        <v>106</v>
      </c>
      <c r="T5" s="4"/>
      <c r="U5" s="2"/>
      <c r="V5" s="3" t="s">
        <v>107</v>
      </c>
      <c r="W5" s="4"/>
      <c r="X5" s="2"/>
      <c r="Y5" s="3" t="s">
        <v>108</v>
      </c>
      <c r="Z5" s="4"/>
    </row>
    <row r="6" spans="1:26" ht="14.25" thickBot="1">
      <c r="A6" s="32"/>
      <c r="B6" s="6" t="s">
        <v>109</v>
      </c>
      <c r="C6" s="5" t="s">
        <v>110</v>
      </c>
      <c r="D6" s="5" t="s">
        <v>111</v>
      </c>
      <c r="E6" s="5" t="s">
        <v>112</v>
      </c>
      <c r="F6" s="5" t="s">
        <v>110</v>
      </c>
      <c r="G6" s="5" t="s">
        <v>111</v>
      </c>
      <c r="H6" s="5" t="s">
        <v>112</v>
      </c>
      <c r="I6" s="5" t="s">
        <v>110</v>
      </c>
      <c r="J6" s="5" t="s">
        <v>111</v>
      </c>
      <c r="K6" s="5" t="s">
        <v>112</v>
      </c>
      <c r="L6" s="5" t="s">
        <v>110</v>
      </c>
      <c r="M6" s="5" t="s">
        <v>111</v>
      </c>
      <c r="N6" s="5" t="s">
        <v>112</v>
      </c>
      <c r="O6" s="5" t="s">
        <v>110</v>
      </c>
      <c r="P6" s="5" t="s">
        <v>111</v>
      </c>
      <c r="Q6" s="5" t="s">
        <v>112</v>
      </c>
      <c r="R6" s="5" t="s">
        <v>110</v>
      </c>
      <c r="S6" s="5" t="s">
        <v>111</v>
      </c>
      <c r="T6" s="5" t="s">
        <v>112</v>
      </c>
      <c r="U6" s="5" t="s">
        <v>110</v>
      </c>
      <c r="V6" s="5" t="s">
        <v>111</v>
      </c>
      <c r="W6" s="5" t="s">
        <v>112</v>
      </c>
      <c r="X6" s="5" t="s">
        <v>110</v>
      </c>
      <c r="Y6" s="5" t="s">
        <v>111</v>
      </c>
      <c r="Z6" s="5" t="s">
        <v>112</v>
      </c>
    </row>
    <row r="7" spans="1:26" s="25" customFormat="1" ht="13.5" customHeight="1" thickTop="1">
      <c r="A7" s="63">
        <v>1</v>
      </c>
      <c r="B7" s="12" t="s">
        <v>66</v>
      </c>
      <c r="C7" s="67" t="str">
        <f>[24]결승기록지!$C$11</f>
        <v>김수연</v>
      </c>
      <c r="D7" s="68" t="str">
        <f>[24]결승기록지!$E$11</f>
        <v>인화여자중</v>
      </c>
      <c r="E7" s="66" t="str">
        <f>[24]결승기록지!$F$11</f>
        <v>12.53</v>
      </c>
      <c r="F7" s="67" t="str">
        <f>[24]결승기록지!$C$12</f>
        <v>김서윤</v>
      </c>
      <c r="G7" s="68" t="str">
        <f>[24]결승기록지!$E$12</f>
        <v>경남대산중</v>
      </c>
      <c r="H7" s="66" t="str">
        <f>[24]결승기록지!$F$12</f>
        <v>12.74</v>
      </c>
      <c r="I7" s="67" t="str">
        <f>[24]결승기록지!$C$13</f>
        <v>김지원</v>
      </c>
      <c r="J7" s="68" t="str">
        <f>[24]결승기록지!$E$13</f>
        <v>인화여자중</v>
      </c>
      <c r="K7" s="66" t="str">
        <f>[24]결승기록지!$F$13</f>
        <v>12.79</v>
      </c>
      <c r="L7" s="67" t="str">
        <f>[24]결승기록지!$C$14</f>
        <v>박다윤</v>
      </c>
      <c r="M7" s="68" t="str">
        <f>[24]결승기록지!$E$14</f>
        <v>가좌여자중</v>
      </c>
      <c r="N7" s="66" t="str">
        <f>[24]결승기록지!$F$14</f>
        <v>12.84</v>
      </c>
      <c r="O7" s="67" t="str">
        <f>[24]결승기록지!$C$15</f>
        <v>조영미</v>
      </c>
      <c r="P7" s="68" t="str">
        <f>[24]결승기록지!$E$15</f>
        <v>전남체육중</v>
      </c>
      <c r="Q7" s="66" t="str">
        <f>[24]결승기록지!$F$15</f>
        <v>12.85</v>
      </c>
      <c r="R7" s="67" t="str">
        <f>[24]결승기록지!$C$16</f>
        <v>김애영</v>
      </c>
      <c r="S7" s="68" t="str">
        <f>[24]결승기록지!$E$16</f>
        <v>경기덕계중</v>
      </c>
      <c r="T7" s="66" t="str">
        <f>[24]결승기록지!$F$16</f>
        <v>12.85</v>
      </c>
      <c r="U7" s="67" t="str">
        <f>[24]결승기록지!$C$17</f>
        <v>이지민</v>
      </c>
      <c r="V7" s="68" t="str">
        <f>[24]결승기록지!$E$17</f>
        <v>경기저동중</v>
      </c>
      <c r="W7" s="66" t="str">
        <f>[24]결승기록지!$F$17</f>
        <v>13.04</v>
      </c>
      <c r="X7" s="18" t="str">
        <f>[24]결승기록지!$C$18</f>
        <v>전하영</v>
      </c>
      <c r="Y7" s="19" t="str">
        <f>[24]결승기록지!$E$18</f>
        <v>경기가평중</v>
      </c>
      <c r="Z7" s="20" t="str">
        <f>[24]결승기록지!$F$18</f>
        <v>13.10</v>
      </c>
    </row>
    <row r="8" spans="1:26" s="25" customFormat="1" ht="13.5" customHeight="1">
      <c r="A8" s="63"/>
      <c r="B8" s="13" t="s">
        <v>68</v>
      </c>
      <c r="C8" s="46"/>
      <c r="D8" s="102" t="str">
        <f>[24]결승기록지!$G$8</f>
        <v>0.1</v>
      </c>
      <c r="E8" s="47"/>
      <c r="F8" s="47"/>
      <c r="G8" s="47"/>
      <c r="H8" s="103"/>
      <c r="I8" s="47"/>
      <c r="J8" s="47"/>
      <c r="K8" s="47"/>
      <c r="L8" s="47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25" customFormat="1" ht="13.5" customHeight="1">
      <c r="A9" s="63">
        <v>2</v>
      </c>
      <c r="B9" s="14" t="s">
        <v>69</v>
      </c>
      <c r="C9" s="18" t="str">
        <f>[25]결승기록지!$C$11</f>
        <v>김태연</v>
      </c>
      <c r="D9" s="19" t="str">
        <f>[25]결승기록지!$E$11</f>
        <v>인화여자중</v>
      </c>
      <c r="E9" s="20" t="str">
        <f>[25]결승기록지!$F$11</f>
        <v>25.15</v>
      </c>
      <c r="F9" s="18" t="str">
        <f>[25]결승기록지!$C$12</f>
        <v>김서윤</v>
      </c>
      <c r="G9" s="19" t="str">
        <f>[25]결승기록지!$E$12</f>
        <v>경남대산중</v>
      </c>
      <c r="H9" s="20" t="str">
        <f>[25]결승기록지!$F$12</f>
        <v>25.80</v>
      </c>
      <c r="I9" s="18" t="str">
        <f>[25]결승기록지!$C$13</f>
        <v>양혜령</v>
      </c>
      <c r="J9" s="19" t="str">
        <f>[25]결승기록지!$E$13</f>
        <v>조치원여자중</v>
      </c>
      <c r="K9" s="20" t="str">
        <f>[25]결승기록지!$F$13</f>
        <v>26.09</v>
      </c>
      <c r="L9" s="18" t="str">
        <f>[25]결승기록지!$C$14</f>
        <v>최윤서</v>
      </c>
      <c r="M9" s="19" t="str">
        <f>[25]결승기록지!$E$14</f>
        <v>경기덕계중</v>
      </c>
      <c r="N9" s="20" t="str">
        <f>[25]결승기록지!$F$14</f>
        <v>26.52</v>
      </c>
      <c r="O9" s="18" t="str">
        <f>[25]결승기록지!$C$15</f>
        <v>김유진</v>
      </c>
      <c r="P9" s="19" t="str">
        <f>[25]결승기록지!$E$15</f>
        <v>언남중</v>
      </c>
      <c r="Q9" s="20" t="str">
        <f>[25]결승기록지!$F$15</f>
        <v>26.60</v>
      </c>
      <c r="R9" s="18" t="str">
        <f>[25]결승기록지!$C$16</f>
        <v>조영미</v>
      </c>
      <c r="S9" s="19" t="str">
        <f>[25]결승기록지!$E$16</f>
        <v>전남체육중</v>
      </c>
      <c r="T9" s="20" t="str">
        <f>[25]결승기록지!$F$16</f>
        <v>26.66</v>
      </c>
      <c r="U9" s="18" t="str">
        <f>[25]결승기록지!$C$17</f>
        <v>이유진</v>
      </c>
      <c r="V9" s="19" t="str">
        <f>[25]결승기록지!$E$17</f>
        <v>성일중</v>
      </c>
      <c r="W9" s="20" t="str">
        <f>[25]결승기록지!$F$17</f>
        <v>26.92</v>
      </c>
      <c r="X9" s="18" t="str">
        <f>[25]결승기록지!$C$18</f>
        <v>전하영</v>
      </c>
      <c r="Y9" s="19" t="str">
        <f>[25]결승기록지!$E$18</f>
        <v>경기가평중</v>
      </c>
      <c r="Z9" s="20" t="str">
        <f>[25]결승기록지!$F$18</f>
        <v>27.68</v>
      </c>
    </row>
    <row r="10" spans="1:26" s="25" customFormat="1" ht="13.5" customHeight="1">
      <c r="A10" s="63"/>
      <c r="B10" s="13" t="s">
        <v>68</v>
      </c>
      <c r="C10" s="21"/>
      <c r="D10" s="22" t="str">
        <f>[25]결승기록지!$G$8</f>
        <v>1.2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25" customFormat="1" ht="13.5" customHeight="1">
      <c r="A11" s="32">
        <v>3</v>
      </c>
      <c r="B11" s="15" t="s">
        <v>113</v>
      </c>
      <c r="C11" s="73" t="str">
        <f>[26]결승기록지!$C$11</f>
        <v>박다윤</v>
      </c>
      <c r="D11" s="74" t="str">
        <f>[26]결승기록지!$E$11</f>
        <v>가좌여자중</v>
      </c>
      <c r="E11" s="79" t="str">
        <f>[26]결승기록지!$F$11</f>
        <v>57.57</v>
      </c>
      <c r="F11" s="73" t="str">
        <f>[26]결승기록지!$C$12</f>
        <v>김유진</v>
      </c>
      <c r="G11" s="74" t="str">
        <f>[26]결승기록지!$E$12</f>
        <v>언남중</v>
      </c>
      <c r="H11" s="79" t="str">
        <f>[26]결승기록지!$F$12</f>
        <v>59.34</v>
      </c>
      <c r="I11" s="73" t="str">
        <f>[26]결승기록지!$C$13</f>
        <v>이지민</v>
      </c>
      <c r="J11" s="74" t="str">
        <f>[26]결승기록지!$E$13</f>
        <v>경기저동중</v>
      </c>
      <c r="K11" s="79" t="str">
        <f>[26]결승기록지!$F$13</f>
        <v>1:01.91</v>
      </c>
      <c r="L11" s="73" t="str">
        <f>[26]결승기록지!$C$14</f>
        <v>이유빈</v>
      </c>
      <c r="M11" s="74" t="str">
        <f>[26]결승기록지!$E$14</f>
        <v>청주동중</v>
      </c>
      <c r="N11" s="79" t="str">
        <f>[26]결승기록지!$F$14</f>
        <v>1:02.73</v>
      </c>
      <c r="O11" s="73" t="str">
        <f>[26]결승기록지!$C$15</f>
        <v>안세민</v>
      </c>
      <c r="P11" s="74" t="str">
        <f>[26]결승기록지!$E$15</f>
        <v>성보중</v>
      </c>
      <c r="Q11" s="79" t="str">
        <f>[26]결승기록지!$F$15</f>
        <v>1:02.96</v>
      </c>
      <c r="R11" s="73" t="str">
        <f>[26]결승기록지!$C$16</f>
        <v>박은지</v>
      </c>
      <c r="S11" s="74" t="str">
        <f>[26]결승기록지!$E$16</f>
        <v>충주여자중</v>
      </c>
      <c r="T11" s="79" t="str">
        <f>[26]결승기록지!$F$16</f>
        <v>1:03.32</v>
      </c>
      <c r="U11" s="73" t="str">
        <f>[26]결승기록지!$C$17</f>
        <v>손예강</v>
      </c>
      <c r="V11" s="74" t="str">
        <f>[26]결승기록지!$E$17</f>
        <v>영림중</v>
      </c>
      <c r="W11" s="79" t="str">
        <f>[26]결승기록지!$F$17</f>
        <v>1:04.37</v>
      </c>
      <c r="X11" s="73" t="str">
        <f>[26]결승기록지!$C$18</f>
        <v>고민지</v>
      </c>
      <c r="Y11" s="74" t="str">
        <f>[26]결승기록지!$E$18</f>
        <v>경기백현중</v>
      </c>
      <c r="Z11" s="79" t="str">
        <f>[26]결승기록지!$F$18</f>
        <v>1:05.90</v>
      </c>
    </row>
    <row r="12" spans="1:26" s="25" customFormat="1" ht="13.5" customHeight="1">
      <c r="A12" s="32">
        <v>4</v>
      </c>
      <c r="B12" s="15" t="s">
        <v>73</v>
      </c>
      <c r="C12" s="73" t="str">
        <f>[27]결승기록지!$C$11</f>
        <v>박해진</v>
      </c>
      <c r="D12" s="74" t="str">
        <f>[27]결승기록지!$E$11</f>
        <v>경북성남여자중</v>
      </c>
      <c r="E12" s="75" t="str">
        <f>[27]결승기록지!$F$11</f>
        <v>2:16.75</v>
      </c>
      <c r="F12" s="73" t="str">
        <f>[27]결승기록지!$C$12</f>
        <v>정혜린</v>
      </c>
      <c r="G12" s="74" t="str">
        <f>[27]결승기록지!$E$12</f>
        <v>경북체육중</v>
      </c>
      <c r="H12" s="75" t="str">
        <f>[27]결승기록지!$F$12</f>
        <v>2:20.30</v>
      </c>
      <c r="I12" s="73" t="str">
        <f>[27]결승기록지!$C$13</f>
        <v>안세민</v>
      </c>
      <c r="J12" s="74" t="str">
        <f>[27]결승기록지!$E$13</f>
        <v>성보중</v>
      </c>
      <c r="K12" s="75" t="str">
        <f>[27]결승기록지!$F$13</f>
        <v>2:22.35</v>
      </c>
      <c r="L12" s="73" t="str">
        <f>[27]결승기록지!$C$14</f>
        <v>홍해인</v>
      </c>
      <c r="M12" s="74" t="str">
        <f>[27]결승기록지!$E$14</f>
        <v>충남신평중</v>
      </c>
      <c r="N12" s="75" t="str">
        <f>[27]결승기록지!$F$14</f>
        <v>2:22.84</v>
      </c>
      <c r="O12" s="73" t="str">
        <f>[27]결승기록지!$C$15</f>
        <v>신지효</v>
      </c>
      <c r="P12" s="74" t="str">
        <f>[27]결승기록지!$E$15</f>
        <v>조치원여자중</v>
      </c>
      <c r="Q12" s="75" t="str">
        <f>[27]결승기록지!$F$15</f>
        <v>2:27.72</v>
      </c>
      <c r="R12" s="73" t="str">
        <f>[27]결승기록지!$C$16</f>
        <v>서우리</v>
      </c>
      <c r="S12" s="74" t="str">
        <f>[27]결승기록지!$E$16</f>
        <v>경기부천여자중</v>
      </c>
      <c r="T12" s="75" t="str">
        <f>[27]결승기록지!$F$16</f>
        <v>2:27.91</v>
      </c>
      <c r="U12" s="73" t="str">
        <f>[27]결승기록지!$C$17</f>
        <v>조수빈</v>
      </c>
      <c r="V12" s="74" t="str">
        <f>[27]결승기록지!$E$17</f>
        <v>태인중</v>
      </c>
      <c r="W12" s="75" t="str">
        <f>[27]결승기록지!$F$17</f>
        <v>2:28.73</v>
      </c>
      <c r="X12" s="73" t="str">
        <f>[27]결승기록지!$C$18</f>
        <v>김소민</v>
      </c>
      <c r="Y12" s="74" t="str">
        <f>[27]결승기록지!$E$18</f>
        <v>경기체육중</v>
      </c>
      <c r="Z12" s="75" t="str">
        <f>[27]결승기록지!$F$18</f>
        <v>2:36.87</v>
      </c>
    </row>
    <row r="13" spans="1:26" s="25" customFormat="1" ht="13.5" customHeight="1">
      <c r="A13" s="32">
        <v>2</v>
      </c>
      <c r="B13" s="15" t="s">
        <v>114</v>
      </c>
      <c r="C13" s="73" t="str">
        <f>[28]결승기록지!$C$11</f>
        <v>박해진</v>
      </c>
      <c r="D13" s="74" t="str">
        <f>[28]결승기록지!$E$11</f>
        <v>경북성남여자중</v>
      </c>
      <c r="E13" s="79" t="str">
        <f>[28]결승기록지!$F$11</f>
        <v>4:44.06</v>
      </c>
      <c r="F13" s="73" t="str">
        <f>[28]결승기록지!$C$12</f>
        <v>신한슬</v>
      </c>
      <c r="G13" s="74" t="str">
        <f>[28]결승기록지!$E$12</f>
        <v>경북체육중</v>
      </c>
      <c r="H13" s="79" t="str">
        <f>[28]결승기록지!$F$12</f>
        <v>4:46.17</v>
      </c>
      <c r="I13" s="73" t="str">
        <f>[28]결승기록지!$C$13</f>
        <v>박상희</v>
      </c>
      <c r="J13" s="74" t="str">
        <f>[28]결승기록지!$E$13</f>
        <v>광주체육중</v>
      </c>
      <c r="K13" s="104" t="str">
        <f>[28]결승기록지!$F$13</f>
        <v>4:53.81</v>
      </c>
      <c r="L13" s="73" t="str">
        <f>[28]결승기록지!$C$14</f>
        <v>연유빈</v>
      </c>
      <c r="M13" s="74" t="str">
        <f>[28]결승기록지!$E$14</f>
        <v>경북성남여자중</v>
      </c>
      <c r="N13" s="79" t="str">
        <f>[28]결승기록지!$F$14</f>
        <v>4:58.55</v>
      </c>
      <c r="O13" s="73" t="str">
        <f>[28]결승기록지!$C$15</f>
        <v>정혜린</v>
      </c>
      <c r="P13" s="74" t="str">
        <f>[28]결승기록지!$E$15</f>
        <v>경북체육중</v>
      </c>
      <c r="Q13" s="79" t="str">
        <f>[28]결승기록지!$F$15</f>
        <v>5:03.92</v>
      </c>
      <c r="R13" s="73" t="str">
        <f>[28]결승기록지!$C$16</f>
        <v>서은영</v>
      </c>
      <c r="S13" s="74" t="str">
        <f>[28]결승기록지!$E$16</f>
        <v>전남체육중</v>
      </c>
      <c r="T13" s="79" t="str">
        <f>[28]결승기록지!$F$16</f>
        <v>5:07.75</v>
      </c>
      <c r="U13" s="73" t="str">
        <f>[28]결승기록지!$C$17</f>
        <v>이규림</v>
      </c>
      <c r="V13" s="74" t="str">
        <f>[28]결승기록지!$E$17</f>
        <v>광주체육중</v>
      </c>
      <c r="W13" s="79" t="str">
        <f>[28]결승기록지!$F$17</f>
        <v>5:07.99</v>
      </c>
      <c r="X13" s="73" t="str">
        <f>[28]결승기록지!$C$18</f>
        <v>김초희</v>
      </c>
      <c r="Y13" s="74" t="str">
        <f>[28]결승기록지!$E$18</f>
        <v>서산여자중</v>
      </c>
      <c r="Z13" s="104" t="str">
        <f>[28]결승기록지!$F$18</f>
        <v>5:15.18</v>
      </c>
    </row>
    <row r="14" spans="1:26" s="25" customFormat="1" ht="13.5" customHeight="1">
      <c r="A14" s="32">
        <v>4</v>
      </c>
      <c r="B14" s="15" t="s">
        <v>77</v>
      </c>
      <c r="C14" s="73" t="str">
        <f>[29]결승기록지!$C$11</f>
        <v>신한슬</v>
      </c>
      <c r="D14" s="74" t="str">
        <f>[29]결승기록지!$E$11</f>
        <v>경북체육중</v>
      </c>
      <c r="E14" s="79" t="str">
        <f>[29]결승기록지!$F$11</f>
        <v>10:20.52</v>
      </c>
      <c r="F14" s="73" t="str">
        <f>[29]결승기록지!$C$12</f>
        <v>서은영</v>
      </c>
      <c r="G14" s="74" t="str">
        <f>[29]결승기록지!$E$12</f>
        <v>전남체육중</v>
      </c>
      <c r="H14" s="79" t="str">
        <f>[29]결승기록지!$F$12</f>
        <v>10:29.98</v>
      </c>
      <c r="I14" s="73" t="str">
        <f>[29]결승기록지!$C$13</f>
        <v>박상희</v>
      </c>
      <c r="J14" s="74" t="str">
        <f>[29]결승기록지!$E$13</f>
        <v>광주체육중</v>
      </c>
      <c r="K14" s="79" t="str">
        <f>[29]결승기록지!$F$13</f>
        <v>10:33.18</v>
      </c>
      <c r="L14" s="73" t="str">
        <f>[29]결승기록지!$C$14</f>
        <v>이규림</v>
      </c>
      <c r="M14" s="74" t="str">
        <f>[29]결승기록지!$E$14</f>
        <v>광주체육중</v>
      </c>
      <c r="N14" s="79" t="str">
        <f>[29]결승기록지!$F$14</f>
        <v>11:11.19</v>
      </c>
      <c r="O14" s="73" t="str">
        <f>[29]결승기록지!$C$15</f>
        <v>류수영</v>
      </c>
      <c r="P14" s="74" t="str">
        <f>[29]결승기록지!$E$15</f>
        <v>서산여자중</v>
      </c>
      <c r="Q14" s="79" t="str">
        <f>[29]결승기록지!$F$15</f>
        <v>11:20.64</v>
      </c>
      <c r="R14" s="73" t="str">
        <f>[29]결승기록지!$C$16</f>
        <v>주은희</v>
      </c>
      <c r="S14" s="74" t="str">
        <f>[29]결승기록지!$E$16</f>
        <v>홍성여자중</v>
      </c>
      <c r="T14" s="79" t="str">
        <f>[29]결승기록지!$F$16</f>
        <v>11:24.02</v>
      </c>
      <c r="U14" s="73" t="str">
        <f>[29]결승기록지!$C$17</f>
        <v>이민주</v>
      </c>
      <c r="V14" s="74" t="str">
        <f>[29]결승기록지!$E$17</f>
        <v>전남체육중</v>
      </c>
      <c r="W14" s="79" t="str">
        <f>[29]결승기록지!$F$17</f>
        <v>11:26.00</v>
      </c>
      <c r="X14" s="73" t="str">
        <f>[29]결승기록지!$C$18</f>
        <v>손혜정</v>
      </c>
      <c r="Y14" s="74" t="str">
        <f>[29]결승기록지!$E$18</f>
        <v>당진원당중</v>
      </c>
      <c r="Z14" s="79" t="str">
        <f>[29]결승기록지!$F$18</f>
        <v>11:32.84</v>
      </c>
    </row>
    <row r="15" spans="1:26" s="25" customFormat="1" ht="13.5" customHeight="1">
      <c r="A15" s="63">
        <v>2</v>
      </c>
      <c r="B15" s="14" t="s">
        <v>115</v>
      </c>
      <c r="C15" s="80" t="str">
        <f>[30]결승기록지!$C$11</f>
        <v>조수진</v>
      </c>
      <c r="D15" s="81" t="str">
        <f>[30]결승기록지!$E$11</f>
        <v>울산스포츠과학중</v>
      </c>
      <c r="E15" s="82" t="str">
        <f>[30]결승기록지!$F$11</f>
        <v>14.52</v>
      </c>
      <c r="F15" s="80" t="str">
        <f>[30]결승기록지!$C$12</f>
        <v>김솔기</v>
      </c>
      <c r="G15" s="81" t="str">
        <f>[30]결승기록지!$E$12</f>
        <v>인화여자중</v>
      </c>
      <c r="H15" s="82" t="str">
        <f>[30]결승기록지!$F$12</f>
        <v>14.95</v>
      </c>
      <c r="I15" s="80" t="str">
        <f>[30]결승기록지!$C$13</f>
        <v>전지민</v>
      </c>
      <c r="J15" s="81" t="str">
        <f>[30]결승기록지!$E$13</f>
        <v>울산스포츠과학중</v>
      </c>
      <c r="K15" s="82" t="str">
        <f>[30]결승기록지!$F$13</f>
        <v>15.29</v>
      </c>
      <c r="L15" s="80" t="str">
        <f>[30]결승기록지!$C$14</f>
        <v>김애영</v>
      </c>
      <c r="M15" s="81" t="str">
        <f>[30]결승기록지!$E$14</f>
        <v>경기덕계중</v>
      </c>
      <c r="N15" s="82" t="str">
        <f>[30]결승기록지!$F$14</f>
        <v>15.70</v>
      </c>
      <c r="O15" s="80" t="str">
        <f>[30]결승기록지!$C$15</f>
        <v>정연지</v>
      </c>
      <c r="P15" s="81" t="str">
        <f>[30]결승기록지!$E$15</f>
        <v>구월여자중</v>
      </c>
      <c r="Q15" s="82" t="str">
        <f>[30]결승기록지!$F$15</f>
        <v>16.01</v>
      </c>
      <c r="R15" s="80" t="str">
        <f>[30]결승기록지!$C$16</f>
        <v>박솔미</v>
      </c>
      <c r="S15" s="81" t="str">
        <f>[30]결승기록지!$E$16</f>
        <v>경기대경중</v>
      </c>
      <c r="T15" s="82" t="str">
        <f>[30]결승기록지!$F$16</f>
        <v>16.32</v>
      </c>
      <c r="U15" s="80" t="str">
        <f>[30]결승기록지!$C$17</f>
        <v>이하얀</v>
      </c>
      <c r="V15" s="81" t="str">
        <f>[30]결승기록지!$E$17</f>
        <v>거제중앙중</v>
      </c>
      <c r="W15" s="82" t="str">
        <f>[30]결승기록지!$F$17</f>
        <v>16.41</v>
      </c>
      <c r="X15" s="80" t="str">
        <f>[30]결승기록지!$C$18</f>
        <v>서민진</v>
      </c>
      <c r="Y15" s="81" t="str">
        <f>[30]결승기록지!$E$18</f>
        <v>경기부천여자중</v>
      </c>
      <c r="Z15" s="82" t="str">
        <f>[30]결승기록지!$F$18</f>
        <v>16.77</v>
      </c>
    </row>
    <row r="16" spans="1:26" s="25" customFormat="1" ht="13.5" customHeight="1">
      <c r="A16" s="63"/>
      <c r="B16" s="13" t="s">
        <v>68</v>
      </c>
      <c r="C16" s="21"/>
      <c r="D16" s="22" t="str">
        <f>[30]결승기록지!$G$8</f>
        <v>2.9</v>
      </c>
      <c r="E16" s="24" t="s">
        <v>116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6" s="25" customFormat="1" ht="13.5" customHeight="1">
      <c r="A17" s="32">
        <v>1</v>
      </c>
      <c r="B17" s="15" t="s">
        <v>117</v>
      </c>
      <c r="C17" s="18" t="str">
        <f>[31]결승기록지!$C$11</f>
        <v>박진희</v>
      </c>
      <c r="D17" s="19" t="str">
        <f>[31]결승기록지!$E$11</f>
        <v>서산여자중</v>
      </c>
      <c r="E17" s="20" t="str">
        <f>[31]결승기록지!$F$11</f>
        <v>27:26.71</v>
      </c>
      <c r="F17" s="18" t="str">
        <f>[31]결승기록지!$C$12</f>
        <v>이채원</v>
      </c>
      <c r="G17" s="19" t="str">
        <f>[31]결승기록지!$E$12</f>
        <v>조치원여자중</v>
      </c>
      <c r="H17" s="20" t="str">
        <f>[31]결승기록지!$F$12</f>
        <v>27:57.31</v>
      </c>
      <c r="I17" s="18" t="str">
        <f>[31]결승기록지!$C$13</f>
        <v>반지우</v>
      </c>
      <c r="J17" s="19" t="str">
        <f>[31]결승기록지!$E$13</f>
        <v>주례여자중</v>
      </c>
      <c r="K17" s="20" t="str">
        <f>[31]결승기록지!$F$13</f>
        <v>28:20.00</v>
      </c>
      <c r="L17" s="18" t="str">
        <f>[31]결승기록지!$C$14</f>
        <v>손혜정</v>
      </c>
      <c r="M17" s="19" t="str">
        <f>[31]결승기록지!$E$14</f>
        <v>당진원당중</v>
      </c>
      <c r="N17" s="20" t="str">
        <f>[31]결승기록지!$F$14</f>
        <v>29:13.14</v>
      </c>
      <c r="O17" s="18" t="str">
        <f>[31]결승기록지!$C$15</f>
        <v>유정민</v>
      </c>
      <c r="P17" s="19" t="str">
        <f>[31]결승기록지!$E$15</f>
        <v>주례여자중</v>
      </c>
      <c r="Q17" s="20" t="str">
        <f>[31]결승기록지!$F$15</f>
        <v>30:46.67</v>
      </c>
      <c r="R17" s="18" t="str">
        <f>[31]결승기록지!$C$16</f>
        <v>정진희</v>
      </c>
      <c r="S17" s="19" t="str">
        <f>[31]결승기록지!$E$16</f>
        <v>광주체육중</v>
      </c>
      <c r="T17" s="20" t="str">
        <f>[31]결승기록지!$F$16</f>
        <v>31:59.24</v>
      </c>
      <c r="U17" s="18" t="str">
        <f>[31]결승기록지!$C$17</f>
        <v>오윤지</v>
      </c>
      <c r="V17" s="19" t="str">
        <f>[31]결승기록지!$E$17</f>
        <v>남원하늘중</v>
      </c>
      <c r="W17" s="20" t="str">
        <f>[31]결승기록지!$F$17</f>
        <v>32:07.95</v>
      </c>
      <c r="X17" s="18"/>
      <c r="Y17" s="19"/>
      <c r="Z17" s="20"/>
    </row>
    <row r="18" spans="1:26" s="25" customFormat="1" ht="13.5" customHeight="1">
      <c r="A18" s="63">
        <v>4</v>
      </c>
      <c r="B18" s="14" t="s">
        <v>81</v>
      </c>
      <c r="C18" s="18"/>
      <c r="D18" s="19" t="str">
        <f>[32]결승기록지!$E$11</f>
        <v>인화여자중</v>
      </c>
      <c r="E18" s="20" t="str">
        <f>[32]결승기록지!$F$11</f>
        <v>48.38CR</v>
      </c>
      <c r="F18" s="18"/>
      <c r="G18" s="19" t="str">
        <f>[32]결승기록지!$E$12</f>
        <v>전남체육중</v>
      </c>
      <c r="H18" s="20" t="str">
        <f>[32]결승기록지!$F$12</f>
        <v>50.54</v>
      </c>
      <c r="I18" s="18"/>
      <c r="J18" s="19" t="str">
        <f>[32]결승기록지!$E$13</f>
        <v>경기저동중</v>
      </c>
      <c r="K18" s="20" t="str">
        <f>[32]결승기록지!$F$13</f>
        <v>51.08</v>
      </c>
      <c r="L18" s="18"/>
      <c r="M18" s="19" t="str">
        <f>[32]결승기록지!$E$14</f>
        <v>구월여자중</v>
      </c>
      <c r="N18" s="20" t="str">
        <f>[32]결승기록지!$F$14</f>
        <v>52.27</v>
      </c>
      <c r="O18" s="18"/>
      <c r="P18" s="19" t="str">
        <f>[32]결승기록지!$E$15</f>
        <v>가좌여자중</v>
      </c>
      <c r="Q18" s="20" t="str">
        <f>[32]결승기록지!$F$15</f>
        <v>54.33</v>
      </c>
      <c r="R18" s="18"/>
      <c r="S18" s="19" t="str">
        <f>[32]결승기록지!$E$16</f>
        <v>신성여자중</v>
      </c>
      <c r="T18" s="20" t="str">
        <f>[32]결승기록지!$F$16</f>
        <v>58.13</v>
      </c>
      <c r="U18" s="18"/>
      <c r="V18" s="19"/>
      <c r="W18" s="20"/>
      <c r="X18" s="18"/>
      <c r="Y18" s="19"/>
      <c r="Z18" s="20"/>
    </row>
    <row r="19" spans="1:26" s="25" customFormat="1" ht="13.5" customHeight="1">
      <c r="A19" s="63"/>
      <c r="B19" s="13"/>
      <c r="C19" s="105" t="str">
        <f>[32]결승기록지!$C$11</f>
        <v>김지원 김솔기 김수연 김태연</v>
      </c>
      <c r="D19" s="106"/>
      <c r="E19" s="107"/>
      <c r="F19" s="105" t="str">
        <f>[32]결승기록지!$C$12</f>
        <v>한은정 송수하 조영미 곽아름</v>
      </c>
      <c r="G19" s="106"/>
      <c r="H19" s="107"/>
      <c r="I19" s="105" t="str">
        <f>[32]결승기록지!$C$13</f>
        <v>좌윤혜 이지민 김서현 김민서</v>
      </c>
      <c r="J19" s="106"/>
      <c r="K19" s="107"/>
      <c r="L19" s="105" t="str">
        <f>[32]결승기록지!$C$14</f>
        <v>정연지 문수빈  김희윤 김윤서</v>
      </c>
      <c r="M19" s="106"/>
      <c r="N19" s="107"/>
      <c r="O19" s="105" t="str">
        <f>[32]결승기록지!$C$15</f>
        <v>박미애 이수영 문지연 박다윤</v>
      </c>
      <c r="P19" s="106"/>
      <c r="Q19" s="107"/>
      <c r="R19" s="105" t="str">
        <f>[32]결승기록지!$C$16</f>
        <v>홍서연 문다솜 김하은 강도현</v>
      </c>
      <c r="S19" s="106"/>
      <c r="T19" s="107"/>
      <c r="U19" s="105"/>
      <c r="V19" s="106"/>
      <c r="W19" s="107"/>
      <c r="X19" s="105"/>
      <c r="Y19" s="106"/>
      <c r="Z19" s="107"/>
    </row>
    <row r="20" spans="1:26" s="25" customFormat="1" ht="13.5" customHeight="1">
      <c r="A20" s="108">
        <v>5</v>
      </c>
      <c r="B20" s="14" t="s">
        <v>83</v>
      </c>
      <c r="C20" s="18"/>
      <c r="D20" s="19" t="str">
        <f>[33]결승기록지!$E$11</f>
        <v>인화여자중</v>
      </c>
      <c r="E20" s="20" t="str">
        <f>[33]결승기록지!$F$11</f>
        <v>4:08.69</v>
      </c>
      <c r="F20" s="18"/>
      <c r="G20" s="19" t="str">
        <f>[33]결승기록지!$E$12</f>
        <v>가좌여자중</v>
      </c>
      <c r="H20" s="20" t="str">
        <f>[33]결승기록지!$F$12</f>
        <v>4:09.71</v>
      </c>
      <c r="I20" s="18"/>
      <c r="J20" s="19" t="str">
        <f>[33]결승기록지!$E$13</f>
        <v>전남체육중</v>
      </c>
      <c r="K20" s="20" t="str">
        <f>[33]결승기록지!$F$13</f>
        <v>4:13.14</v>
      </c>
      <c r="L20" s="18"/>
      <c r="M20" s="19" t="str">
        <f>[33]결승기록지!$E$14</f>
        <v>경기체육중</v>
      </c>
      <c r="N20" s="20" t="str">
        <f>[33]결승기록지!$F$14</f>
        <v>4:30.55</v>
      </c>
      <c r="O20" s="18"/>
      <c r="P20" s="19"/>
      <c r="Q20" s="20"/>
      <c r="R20" s="18"/>
      <c r="S20" s="19"/>
      <c r="T20" s="20"/>
      <c r="U20" s="18"/>
      <c r="V20" s="19"/>
      <c r="W20" s="20"/>
      <c r="X20" s="18"/>
      <c r="Y20" s="109"/>
      <c r="Z20" s="20"/>
    </row>
    <row r="21" spans="1:26" s="25" customFormat="1" ht="13.5" customHeight="1">
      <c r="A21" s="108"/>
      <c r="B21" s="13"/>
      <c r="C21" s="105" t="str">
        <f>[33]결승기록지!$C$11</f>
        <v>김수연 김태연 김솔기 김영미</v>
      </c>
      <c r="D21" s="106"/>
      <c r="E21" s="107"/>
      <c r="F21" s="53" t="str">
        <f>[33]결승기록지!$C$12</f>
        <v>이수영 박미애 문지연 박다윤</v>
      </c>
      <c r="G21" s="54"/>
      <c r="H21" s="55"/>
      <c r="I21" s="53" t="str">
        <f>[33]결승기록지!$C$13</f>
        <v>한은정 곽아름 송수하 조영미</v>
      </c>
      <c r="J21" s="54"/>
      <c r="K21" s="55"/>
      <c r="L21" s="53" t="str">
        <f>[33]결승기록지!$C$14</f>
        <v>이나은 김소민 황수연 김민경</v>
      </c>
      <c r="M21" s="54"/>
      <c r="N21" s="55"/>
      <c r="O21" s="110"/>
      <c r="P21" s="110"/>
      <c r="Q21" s="110"/>
      <c r="R21" s="53"/>
      <c r="S21" s="54"/>
      <c r="T21" s="55"/>
      <c r="U21" s="53"/>
      <c r="V21" s="54"/>
      <c r="W21" s="55"/>
      <c r="X21" s="111"/>
      <c r="Y21" s="112"/>
      <c r="Z21" s="113"/>
    </row>
    <row r="22" spans="1:26" s="25" customFormat="1" ht="13.5" customHeight="1">
      <c r="A22" s="33">
        <v>5</v>
      </c>
      <c r="B22" s="15" t="s">
        <v>118</v>
      </c>
      <c r="C22" s="73" t="str">
        <f>[34]높이!$C$11</f>
        <v>이승민</v>
      </c>
      <c r="D22" s="74" t="str">
        <f>[34]높이!$E$11</f>
        <v>경기체육중</v>
      </c>
      <c r="E22" s="101" t="str">
        <f>[34]높이!$F$11</f>
        <v>1.72</v>
      </c>
      <c r="F22" s="73" t="str">
        <f>[34]높이!$C$12</f>
        <v>김주현</v>
      </c>
      <c r="G22" s="74" t="str">
        <f>[34]높이!$E$12</f>
        <v>대흥중</v>
      </c>
      <c r="H22" s="79" t="str">
        <f>[34]높이!$F$12</f>
        <v>1.72</v>
      </c>
      <c r="I22" s="73" t="str">
        <f>[34]높이!$C$13</f>
        <v>김지연</v>
      </c>
      <c r="J22" s="74" t="str">
        <f>[34]높이!$E$13</f>
        <v>대전송촌중</v>
      </c>
      <c r="K22" s="101" t="str">
        <f>[34]높이!$F$13</f>
        <v>1.50</v>
      </c>
      <c r="L22" s="73" t="str">
        <f>[34]높이!$C$14</f>
        <v>강서현</v>
      </c>
      <c r="M22" s="74" t="str">
        <f>[34]높이!$E$14</f>
        <v>홍성여자중</v>
      </c>
      <c r="N22" s="101" t="str">
        <f>[34]높이!$F$14</f>
        <v>1.50</v>
      </c>
      <c r="O22" s="73" t="str">
        <f>[34]높이!$C$15</f>
        <v>좌윤혜</v>
      </c>
      <c r="P22" s="74" t="str">
        <f>[34]높이!$E$15</f>
        <v>경기저동중</v>
      </c>
      <c r="Q22" s="101" t="str">
        <f>[34]높이!$F$15</f>
        <v>1.45</v>
      </c>
      <c r="R22" s="73" t="str">
        <f>[34]높이!$C$16</f>
        <v>이지민</v>
      </c>
      <c r="S22" s="74" t="str">
        <f>[34]높이!$E$16</f>
        <v>남외중</v>
      </c>
      <c r="T22" s="79" t="str">
        <f>[34]높이!$F$16</f>
        <v>1.35</v>
      </c>
      <c r="U22" s="73" t="str">
        <f>[34]높이!$C$17</f>
        <v>박강빈</v>
      </c>
      <c r="V22" s="74" t="str">
        <f>[34]높이!$E$17</f>
        <v>광주체육중</v>
      </c>
      <c r="W22" s="79" t="str">
        <f>[34]높이!$F$17</f>
        <v>1.30</v>
      </c>
      <c r="X22" s="73"/>
      <c r="Y22" s="74"/>
      <c r="Z22" s="79"/>
    </row>
    <row r="23" spans="1:26" s="25" customFormat="1" ht="13.5" customHeight="1">
      <c r="A23" s="33"/>
      <c r="B23" s="15" t="s">
        <v>87</v>
      </c>
      <c r="C23" s="114" t="s">
        <v>119</v>
      </c>
      <c r="D23" s="115" t="s">
        <v>119</v>
      </c>
      <c r="E23" s="116" t="s">
        <v>119</v>
      </c>
      <c r="F23" s="114" t="s">
        <v>119</v>
      </c>
      <c r="G23" s="115" t="s">
        <v>119</v>
      </c>
      <c r="H23" s="116" t="s">
        <v>119</v>
      </c>
      <c r="I23" s="80"/>
      <c r="J23" s="81"/>
      <c r="K23" s="82"/>
      <c r="L23" s="80"/>
      <c r="M23" s="81"/>
      <c r="N23" s="82"/>
      <c r="O23" s="80"/>
      <c r="P23" s="81"/>
      <c r="Q23" s="82"/>
      <c r="R23" s="80"/>
      <c r="S23" s="81"/>
      <c r="T23" s="82"/>
      <c r="U23" s="80"/>
      <c r="V23" s="81"/>
      <c r="W23" s="82"/>
      <c r="X23" s="80"/>
      <c r="Y23" s="81"/>
      <c r="Z23" s="82"/>
    </row>
    <row r="24" spans="1:26" s="25" customFormat="1" ht="13.5" customHeight="1">
      <c r="A24" s="63">
        <v>1</v>
      </c>
      <c r="B24" s="14" t="s">
        <v>89</v>
      </c>
      <c r="C24" s="80" t="str">
        <f>[34]멀리!$C$11</f>
        <v>김송현</v>
      </c>
      <c r="D24" s="81" t="str">
        <f>[34]멀리!$E$11</f>
        <v>고창여자중</v>
      </c>
      <c r="E24" s="82" t="str">
        <f>[34]멀리!$F$11</f>
        <v>5.45</v>
      </c>
      <c r="F24" s="80" t="str">
        <f>[34]멀리!$C$12</f>
        <v>김아영</v>
      </c>
      <c r="G24" s="81" t="str">
        <f>[34]멀리!$E$12</f>
        <v>경기철산중</v>
      </c>
      <c r="H24" s="82" t="str">
        <f>[34]멀리!$F$12</f>
        <v>5.30</v>
      </c>
      <c r="I24" s="80" t="str">
        <f>[34]멀리!$C$13</f>
        <v>임채영</v>
      </c>
      <c r="J24" s="81" t="str">
        <f>[34]멀리!$E$13</f>
        <v>익산어양중</v>
      </c>
      <c r="K24" s="82" t="str">
        <f>[34]멀리!$F$13</f>
        <v>5.23</v>
      </c>
      <c r="L24" s="80" t="str">
        <f>[34]멀리!$C$14</f>
        <v>이보현</v>
      </c>
      <c r="M24" s="81" t="str">
        <f>[34]멀리!$E$14</f>
        <v>부산중앙여자중</v>
      </c>
      <c r="N24" s="82" t="str">
        <f>[34]멀리!$F$14</f>
        <v>5.10</v>
      </c>
      <c r="O24" s="80" t="str">
        <f>[34]멀리!$C$15</f>
        <v>지경희</v>
      </c>
      <c r="P24" s="81" t="str">
        <f>[34]멀리!$E$15</f>
        <v>전남체육중</v>
      </c>
      <c r="Q24" s="82" t="str">
        <f>[34]멀리!$F$15</f>
        <v>5.06</v>
      </c>
      <c r="R24" s="80" t="str">
        <f>[34]멀리!$C$16</f>
        <v>이하얀</v>
      </c>
      <c r="S24" s="81" t="str">
        <f>[34]멀리!$E$16</f>
        <v>거제중앙중</v>
      </c>
      <c r="T24" s="82" t="str">
        <f>[34]멀리!$F$16</f>
        <v>5.00</v>
      </c>
      <c r="U24" s="80" t="str">
        <f>[34]멀리!$C$17</f>
        <v>김지원</v>
      </c>
      <c r="V24" s="81" t="str">
        <f>[34]멀리!$E$17</f>
        <v>경기체육중</v>
      </c>
      <c r="W24" s="82" t="str">
        <f>[34]멀리!$F$17</f>
        <v>4.96</v>
      </c>
      <c r="X24" s="80" t="str">
        <f>[34]멀리!$C$18</f>
        <v>신지선</v>
      </c>
      <c r="Y24" s="81" t="str">
        <f>[34]멀리!$E$18</f>
        <v>익산어양중</v>
      </c>
      <c r="Z24" s="82" t="str">
        <f>[34]멀리!$F$18</f>
        <v>4.78</v>
      </c>
    </row>
    <row r="25" spans="1:26" s="25" customFormat="1" ht="13.5" customHeight="1">
      <c r="A25" s="63"/>
      <c r="B25" s="13" t="s">
        <v>120</v>
      </c>
      <c r="C25" s="97"/>
      <c r="D25" s="98" t="str">
        <f>[34]멀리!$G$11</f>
        <v>-0.5</v>
      </c>
      <c r="E25" s="99"/>
      <c r="F25" s="97"/>
      <c r="G25" s="98" t="str">
        <f>[34]멀리!$G$12</f>
        <v>-0.2</v>
      </c>
      <c r="H25" s="117"/>
      <c r="I25" s="97"/>
      <c r="J25" s="98" t="str">
        <f>[34]멀리!$G$13</f>
        <v>-0.0</v>
      </c>
      <c r="K25" s="99"/>
      <c r="L25" s="97"/>
      <c r="M25" s="98" t="str">
        <f>[34]멀리!$G$14</f>
        <v>0.2</v>
      </c>
      <c r="N25" s="99"/>
      <c r="O25" s="97"/>
      <c r="P25" s="98" t="str">
        <f>[34]멀리!$G$15</f>
        <v>-1.2</v>
      </c>
      <c r="Q25" s="99"/>
      <c r="R25" s="97"/>
      <c r="S25" s="98" t="str">
        <f>[34]멀리!$G$16</f>
        <v>-0.2</v>
      </c>
      <c r="T25" s="99"/>
      <c r="U25" s="118"/>
      <c r="V25" s="119" t="str">
        <f>[34]멀리!$G$17</f>
        <v>-0.1</v>
      </c>
      <c r="W25" s="99"/>
      <c r="X25" s="97"/>
      <c r="Y25" s="98" t="str">
        <f>[34]멀리!$G$18</f>
        <v>0.4</v>
      </c>
      <c r="Z25" s="99"/>
    </row>
    <row r="26" spans="1:26" s="25" customFormat="1" ht="13.5" customHeight="1">
      <c r="A26" s="63">
        <v>3</v>
      </c>
      <c r="B26" s="14" t="s">
        <v>91</v>
      </c>
      <c r="C26" s="80" t="str">
        <f>[34]세단!$C$11</f>
        <v>김소연</v>
      </c>
      <c r="D26" s="81" t="str">
        <f>[34]세단!$E$11</f>
        <v>울산스포츠과학중</v>
      </c>
      <c r="E26" s="82" t="str">
        <f>[34]세단!$F$11</f>
        <v>11.61</v>
      </c>
      <c r="F26" s="80" t="str">
        <f>[34]세단!$C$12</f>
        <v>김송현</v>
      </c>
      <c r="G26" s="81" t="str">
        <f>[34]세단!$E$12</f>
        <v>고창여자중</v>
      </c>
      <c r="H26" s="82" t="str">
        <f>[34]세단!$F$12</f>
        <v>11.58</v>
      </c>
      <c r="I26" s="80" t="str">
        <f>[34]세단!$C$13</f>
        <v>지경희</v>
      </c>
      <c r="J26" s="81" t="str">
        <f>[34]세단!$E$13</f>
        <v>전남체육중</v>
      </c>
      <c r="K26" s="82" t="str">
        <f>[34]세단!$F$13</f>
        <v>11.50</v>
      </c>
      <c r="L26" s="80" t="str">
        <f>[34]세단!$C$14</f>
        <v>임채영</v>
      </c>
      <c r="M26" s="81" t="str">
        <f>[34]세단!$E$14</f>
        <v>익산어양중</v>
      </c>
      <c r="N26" s="82" t="str">
        <f>[34]세단!$F$14</f>
        <v>11.23</v>
      </c>
      <c r="O26" s="80" t="str">
        <f>[34]세단!$C$15</f>
        <v>송지영</v>
      </c>
      <c r="P26" s="81" t="str">
        <f>[34]세단!$E$15</f>
        <v>울산스포츠과학중</v>
      </c>
      <c r="Q26" s="82" t="str">
        <f>[34]세단!$F$15</f>
        <v>11.16</v>
      </c>
      <c r="R26" s="80" t="str">
        <f>[34]세단!$C$16</f>
        <v>안성경</v>
      </c>
      <c r="S26" s="81" t="str">
        <f>[34]세단!$E$16</f>
        <v>충주여자중</v>
      </c>
      <c r="T26" s="82" t="str">
        <f>[34]세단!$F$16</f>
        <v>10.67</v>
      </c>
      <c r="U26" s="80" t="str">
        <f>[34]세단!$C$17</f>
        <v>이서영</v>
      </c>
      <c r="V26" s="81" t="str">
        <f>[34]세단!$E$17</f>
        <v>홍성여자중</v>
      </c>
      <c r="W26" s="82" t="str">
        <f>[34]세단!$F$17</f>
        <v>10.67</v>
      </c>
      <c r="X26" s="80" t="str">
        <f>[34]세단!$C$18</f>
        <v>이진아</v>
      </c>
      <c r="Y26" s="81" t="str">
        <f>[34]세단!$E$18</f>
        <v>경기덕정중</v>
      </c>
      <c r="Z26" s="82" t="str">
        <f>[34]세단!$F$18</f>
        <v>10.08</v>
      </c>
    </row>
    <row r="27" spans="1:26" s="25" customFormat="1" ht="13.5" customHeight="1">
      <c r="A27" s="63"/>
      <c r="B27" s="13" t="s">
        <v>68</v>
      </c>
      <c r="C27" s="97"/>
      <c r="D27" s="98" t="str">
        <f>[34]세단!$G$11</f>
        <v>-0.2</v>
      </c>
      <c r="E27" s="117"/>
      <c r="F27" s="97"/>
      <c r="G27" s="98" t="str">
        <f>[34]세단!$G$12</f>
        <v>0.6</v>
      </c>
      <c r="H27" s="120"/>
      <c r="I27" s="97"/>
      <c r="J27" s="98" t="str">
        <f>[34]세단!$G$13</f>
        <v>-0.0</v>
      </c>
      <c r="K27" s="117"/>
      <c r="L27" s="97"/>
      <c r="M27" s="98" t="str">
        <f>[34]세단!$G$14</f>
        <v>0.3</v>
      </c>
      <c r="N27" s="117"/>
      <c r="O27" s="97"/>
      <c r="P27" s="98" t="str">
        <f>[34]세단!$G$15</f>
        <v>-0.3</v>
      </c>
      <c r="Q27" s="99"/>
      <c r="R27" s="97"/>
      <c r="S27" s="98" t="str">
        <f>[34]세단!$G$16</f>
        <v>0.7</v>
      </c>
      <c r="T27" s="99"/>
      <c r="U27" s="97"/>
      <c r="V27" s="98" t="str">
        <f>[34]세단!$G$17</f>
        <v>0.9</v>
      </c>
      <c r="W27" s="117"/>
      <c r="X27" s="97"/>
      <c r="Y27" s="98" t="str">
        <f>[34]세단!$G$18</f>
        <v>0.1</v>
      </c>
      <c r="Z27" s="99"/>
    </row>
    <row r="28" spans="1:26" s="25" customFormat="1" ht="13.5" customHeight="1">
      <c r="A28" s="32">
        <v>2</v>
      </c>
      <c r="B28" s="15" t="s">
        <v>94</v>
      </c>
      <c r="C28" s="73" t="str">
        <f>[34]포환!$C$11</f>
        <v>최하나</v>
      </c>
      <c r="D28" s="74" t="str">
        <f>[34]포환!$E$11</f>
        <v>익산지원중</v>
      </c>
      <c r="E28" s="79" t="str">
        <f>[34]포환!$F$11</f>
        <v>14.32</v>
      </c>
      <c r="F28" s="73" t="str">
        <f>[34]포환!$C$12</f>
        <v>김동희</v>
      </c>
      <c r="G28" s="74" t="str">
        <f>[34]포환!$E$12</f>
        <v>광주체육중</v>
      </c>
      <c r="H28" s="79" t="str">
        <f>[34]포환!$F$12</f>
        <v>13.61</v>
      </c>
      <c r="I28" s="73" t="str">
        <f>[34]포환!$C$13</f>
        <v>김예빈</v>
      </c>
      <c r="J28" s="74" t="str">
        <f>[34]포환!$E$13</f>
        <v>경기철산중</v>
      </c>
      <c r="K28" s="79" t="str">
        <f>[34]포환!$F$13</f>
        <v>11.78</v>
      </c>
      <c r="L28" s="73" t="str">
        <f>[34]포환!$C$14</f>
        <v>은소진</v>
      </c>
      <c r="M28" s="74" t="str">
        <f>[34]포환!$E$14</f>
        <v>울산스포츠과학중</v>
      </c>
      <c r="N28" s="79" t="str">
        <f>[34]포환!$F$14</f>
        <v>11.58</v>
      </c>
      <c r="O28" s="73" t="str">
        <f>[34]포환!$C$15</f>
        <v>권솔</v>
      </c>
      <c r="P28" s="74" t="str">
        <f>[34]포환!$E$15</f>
        <v>울산스포츠과학중</v>
      </c>
      <c r="Q28" s="79" t="str">
        <f>[34]포환!$F$15</f>
        <v>11.56</v>
      </c>
      <c r="R28" s="73" t="str">
        <f>[34]포환!$C$16</f>
        <v>김예빈</v>
      </c>
      <c r="S28" s="74" t="str">
        <f>[34]포환!$E$16</f>
        <v>익산지원중</v>
      </c>
      <c r="T28" s="79" t="str">
        <f>[34]포환!$F$16</f>
        <v>11.46</v>
      </c>
      <c r="U28" s="73" t="str">
        <f>[34]포환!$C$17</f>
        <v>최가은</v>
      </c>
      <c r="V28" s="74" t="str">
        <f>[34]포환!$E$17</f>
        <v>충주여자중</v>
      </c>
      <c r="W28" s="79" t="str">
        <f>[34]포환!$F$17</f>
        <v>11.43</v>
      </c>
      <c r="X28" s="73" t="str">
        <f>[34]포환!$C$18</f>
        <v>임채연</v>
      </c>
      <c r="Y28" s="74" t="str">
        <f>[34]포환!$E$18</f>
        <v>홍성여자중</v>
      </c>
      <c r="Z28" s="79" t="str">
        <f>[34]포환!$F$18</f>
        <v>11.16</v>
      </c>
    </row>
    <row r="29" spans="1:26" s="25" customFormat="1" ht="13.5" customHeight="1">
      <c r="A29" s="32">
        <v>4</v>
      </c>
      <c r="B29" s="15" t="s">
        <v>95</v>
      </c>
      <c r="C29" s="76" t="str">
        <f>[34]원반!$C$11</f>
        <v>최하나</v>
      </c>
      <c r="D29" s="77" t="str">
        <f>[34]원반!$E$11</f>
        <v>익산지원중</v>
      </c>
      <c r="E29" s="79" t="str">
        <f>[34]원반!$F$11</f>
        <v>38.83</v>
      </c>
      <c r="F29" s="73" t="str">
        <f>[34]원반!$C$12</f>
        <v>김윤서</v>
      </c>
      <c r="G29" s="74" t="str">
        <f>[34]원반!$E$12</f>
        <v>전북체육중</v>
      </c>
      <c r="H29" s="79" t="str">
        <f>[34]원반!$F$12</f>
        <v>38.78</v>
      </c>
      <c r="I29" s="73" t="str">
        <f>[34]원반!$C$13</f>
        <v>김예빈</v>
      </c>
      <c r="J29" s="74" t="str">
        <f>[34]원반!$E$13</f>
        <v>경기철산중</v>
      </c>
      <c r="K29" s="79" t="str">
        <f>[34]원반!$F$13</f>
        <v>38.29</v>
      </c>
      <c r="L29" s="73" t="str">
        <f>[34]원반!$C$14</f>
        <v>박서현</v>
      </c>
      <c r="M29" s="74" t="str">
        <f>[34]원반!$E$14</f>
        <v>거창여자중</v>
      </c>
      <c r="N29" s="79" t="str">
        <f>[34]원반!$F$14</f>
        <v>33.23</v>
      </c>
      <c r="O29" s="73" t="str">
        <f>[34]원반!$C$15</f>
        <v>김다빈</v>
      </c>
      <c r="P29" s="74" t="str">
        <f>[34]원반!$E$15</f>
        <v>서생중</v>
      </c>
      <c r="Q29" s="79" t="str">
        <f>[34]원반!$F$15</f>
        <v>32.73</v>
      </c>
      <c r="R29" s="73" t="str">
        <f>[34]원반!$C$16</f>
        <v>임현아</v>
      </c>
      <c r="S29" s="74" t="str">
        <f>[34]원반!$E$16</f>
        <v>경기체육중</v>
      </c>
      <c r="T29" s="79" t="str">
        <f>[34]원반!$F$16</f>
        <v>31.13</v>
      </c>
      <c r="U29" s="73" t="str">
        <f>[34]원반!$C$17</f>
        <v>천서윤</v>
      </c>
      <c r="V29" s="74" t="str">
        <f>[34]원반!$E$17</f>
        <v>진남여자중</v>
      </c>
      <c r="W29" s="79" t="str">
        <f>[34]원반!$F$17</f>
        <v>30.69</v>
      </c>
      <c r="X29" s="73" t="str">
        <f>[34]원반!$C$18</f>
        <v>김민하</v>
      </c>
      <c r="Y29" s="77" t="str">
        <f>[34]원반!$E$18</f>
        <v>울산스포츠과학중</v>
      </c>
      <c r="Z29" s="79" t="str">
        <f>[34]원반!$F$18</f>
        <v>29.91</v>
      </c>
    </row>
    <row r="30" spans="1:26" s="25" customFormat="1" ht="13.5" customHeight="1">
      <c r="A30" s="32">
        <v>3</v>
      </c>
      <c r="B30" s="15" t="s">
        <v>96</v>
      </c>
      <c r="C30" s="69" t="str">
        <f>[34]투창!$C$11</f>
        <v>윤예림</v>
      </c>
      <c r="D30" s="70" t="str">
        <f>[34]투창!$E$11</f>
        <v>경기체육중</v>
      </c>
      <c r="E30" s="71" t="str">
        <f>[34]투창!$F$11</f>
        <v>37.11</v>
      </c>
      <c r="F30" s="69" t="str">
        <f>[34]투창!$C$12</f>
        <v>서연</v>
      </c>
      <c r="G30" s="70" t="str">
        <f>[34]투창!$E$12</f>
        <v>익산지원중</v>
      </c>
      <c r="H30" s="71" t="str">
        <f>[34]투창!$F$12</f>
        <v>36.37</v>
      </c>
      <c r="I30" s="69" t="str">
        <f>[34]투창!$C$13</f>
        <v>강민지</v>
      </c>
      <c r="J30" s="70" t="str">
        <f>[34]투창!$E$13</f>
        <v>이리동중</v>
      </c>
      <c r="K30" s="121" t="str">
        <f>[34]투창!$F$13</f>
        <v>31.47</v>
      </c>
      <c r="L30" s="69" t="str">
        <f>[34]투창!$C$14</f>
        <v>박지영</v>
      </c>
      <c r="M30" s="70" t="str">
        <f>[34]투창!$E$14</f>
        <v>충북영동중</v>
      </c>
      <c r="N30" s="71" t="str">
        <f>[34]투창!$F$14</f>
        <v>30.24</v>
      </c>
      <c r="O30" s="69" t="str">
        <f>[34]투창!$C$15</f>
        <v>하지영</v>
      </c>
      <c r="P30" s="70" t="str">
        <f>[34]투창!$E$15</f>
        <v>광주체육중</v>
      </c>
      <c r="Q30" s="71" t="str">
        <f>[34]투창!$F$15</f>
        <v>25.31</v>
      </c>
      <c r="R30" s="69" t="str">
        <f>[34]투창!$C$16</f>
        <v>박서영</v>
      </c>
      <c r="S30" s="70" t="str">
        <f>[34]투창!$E$16</f>
        <v>서생중</v>
      </c>
      <c r="T30" s="71" t="str">
        <f>[34]투창!$F$16</f>
        <v>25.08</v>
      </c>
      <c r="U30" s="69" t="str">
        <f>[34]투창!$C$17</f>
        <v>최지우</v>
      </c>
      <c r="V30" s="70" t="str">
        <f>[34]투창!$E$17</f>
        <v>홍성여자중</v>
      </c>
      <c r="W30" s="71" t="str">
        <f>[34]투창!$F$17</f>
        <v>25.06</v>
      </c>
      <c r="X30" s="69" t="str">
        <f>[34]투창!$C$18</f>
        <v>김은진</v>
      </c>
      <c r="Y30" s="70" t="str">
        <f>[34]투창!$E$18</f>
        <v>성일중</v>
      </c>
      <c r="Z30" s="71" t="str">
        <f>[34]투창!$F$18</f>
        <v>24.78</v>
      </c>
    </row>
    <row r="31" spans="1:26" s="25" customFormat="1" ht="13.5" customHeight="1">
      <c r="A31" s="32">
        <v>4</v>
      </c>
      <c r="B31" s="15" t="s">
        <v>97</v>
      </c>
      <c r="C31" s="69" t="str">
        <f>'[34]5종경기'!$C$11</f>
        <v>김주현</v>
      </c>
      <c r="D31" s="70" t="str">
        <f>'[34]5종경기'!$E$11</f>
        <v>대흥중</v>
      </c>
      <c r="E31" s="71" t="str">
        <f>'[34]5종경기'!$F$11</f>
        <v>3,522점</v>
      </c>
      <c r="F31" s="69" t="str">
        <f>'[34]5종경기'!$C$12</f>
        <v>정연지</v>
      </c>
      <c r="G31" s="70" t="str">
        <f>'[34]5종경기'!$E$12</f>
        <v>구월여자중</v>
      </c>
      <c r="H31" s="71" t="str">
        <f>'[34]5종경기'!$F$12</f>
        <v>2,695점</v>
      </c>
      <c r="I31" s="69" t="str">
        <f>'[34]5종경기'!$C$13</f>
        <v>서민진</v>
      </c>
      <c r="J31" s="70" t="str">
        <f>'[34]5종경기'!$E$13</f>
        <v>경기부천여자중</v>
      </c>
      <c r="K31" s="71" t="str">
        <f>'[34]5종경기'!$F$13</f>
        <v>2,616점</v>
      </c>
      <c r="L31" s="69" t="str">
        <f>'[34]5종경기'!$C$14</f>
        <v>김수목</v>
      </c>
      <c r="M31" s="70" t="str">
        <f>'[34]5종경기'!$E$14</f>
        <v>거제중앙중</v>
      </c>
      <c r="N31" s="71" t="str">
        <f>'[34]5종경기'!$F$14</f>
        <v>2,260점</v>
      </c>
      <c r="O31" s="69" t="str">
        <f>'[34]5종경기'!$C$15</f>
        <v>이예원</v>
      </c>
      <c r="P31" s="70" t="str">
        <f>'[34]5종경기'!$E$15</f>
        <v>계룡중</v>
      </c>
      <c r="Q31" s="71" t="str">
        <f>'[34]5종경기'!$F$15</f>
        <v>2,178점</v>
      </c>
      <c r="R31" s="69" t="str">
        <f>'[34]5종경기'!$C$16</f>
        <v>황사라</v>
      </c>
      <c r="S31" s="70" t="str">
        <f>'[34]5종경기'!$E$16</f>
        <v>광주체육중</v>
      </c>
      <c r="T31" s="71" t="str">
        <f>'[34]5종경기'!$F$16</f>
        <v>1,607점</v>
      </c>
      <c r="U31" s="69" t="str">
        <f>'[34]5종경기'!$C$17</f>
        <v>이예솔</v>
      </c>
      <c r="V31" s="70" t="str">
        <f>'[34]5종경기'!$E$17</f>
        <v>대전구봉중</v>
      </c>
      <c r="W31" s="71" t="str">
        <f>'[34]5종경기'!$F$17</f>
        <v>1,365점</v>
      </c>
      <c r="X31" s="69"/>
      <c r="Y31" s="70"/>
      <c r="Z31" s="71"/>
    </row>
    <row r="32" spans="1:26" s="25" customFormat="1" ht="13.5" customHeight="1">
      <c r="A32" s="3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9" customFormat="1" ht="14.25" customHeight="1">
      <c r="A33" s="35"/>
      <c r="B33" s="11" t="s">
        <v>121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35"/>
    </row>
    <row r="35" spans="1:26">
      <c r="A35" s="35"/>
    </row>
  </sheetData>
  <mergeCells count="25"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R21:T21"/>
    <mergeCell ref="U21:W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33"/>
      <c r="B2" s="10"/>
      <c r="C2" s="10"/>
      <c r="D2" s="10"/>
      <c r="E2" s="59" t="s">
        <v>46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48</v>
      </c>
      <c r="V2" s="30"/>
      <c r="W2" s="30"/>
      <c r="X2" s="30"/>
      <c r="Y2" s="30"/>
      <c r="Z2" s="30"/>
    </row>
    <row r="3" spans="1:26" s="9" customFormat="1" ht="14.25" thickTop="1">
      <c r="A3" s="33"/>
      <c r="B3" s="57"/>
      <c r="C3" s="57"/>
      <c r="D3" s="10"/>
      <c r="E3" s="10"/>
      <c r="F3" s="61" t="s">
        <v>51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33"/>
      <c r="B4" s="49"/>
      <c r="C4" s="49"/>
      <c r="D4" s="10"/>
      <c r="E4" s="1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10"/>
      <c r="U4" s="10"/>
      <c r="V4" s="10"/>
      <c r="W4" s="10"/>
      <c r="X4" s="10"/>
      <c r="Y4" s="10"/>
      <c r="Z4" s="10"/>
    </row>
    <row r="5" spans="1:26" ht="18" customHeight="1">
      <c r="B5" s="122" t="s">
        <v>122</v>
      </c>
      <c r="C5" s="122"/>
      <c r="D5" s="122"/>
      <c r="E5" s="1"/>
      <c r="F5" s="1"/>
      <c r="G5" s="1"/>
      <c r="H5" s="1"/>
      <c r="I5" s="1"/>
      <c r="J5" s="1"/>
      <c r="K5" s="1"/>
      <c r="L5" s="1"/>
      <c r="M5" s="24"/>
      <c r="N5" s="24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100</v>
      </c>
      <c r="C6" s="2"/>
      <c r="D6" s="3" t="s">
        <v>101</v>
      </c>
      <c r="E6" s="4"/>
      <c r="F6" s="2"/>
      <c r="G6" s="3" t="s">
        <v>102</v>
      </c>
      <c r="H6" s="4"/>
      <c r="I6" s="2"/>
      <c r="J6" s="3" t="s">
        <v>103</v>
      </c>
      <c r="K6" s="4"/>
      <c r="L6" s="2"/>
      <c r="M6" s="3" t="s">
        <v>104</v>
      </c>
      <c r="N6" s="4"/>
      <c r="O6" s="2"/>
      <c r="P6" s="3" t="s">
        <v>105</v>
      </c>
      <c r="Q6" s="4"/>
      <c r="R6" s="2"/>
      <c r="S6" s="3" t="s">
        <v>106</v>
      </c>
      <c r="T6" s="4"/>
      <c r="U6" s="2"/>
      <c r="V6" s="3" t="s">
        <v>107</v>
      </c>
      <c r="W6" s="4"/>
      <c r="X6" s="2"/>
      <c r="Y6" s="3" t="s">
        <v>108</v>
      </c>
      <c r="Z6" s="4"/>
    </row>
    <row r="7" spans="1:26" ht="14.25" thickBot="1">
      <c r="B7" s="6" t="s">
        <v>109</v>
      </c>
      <c r="C7" s="5" t="s">
        <v>110</v>
      </c>
      <c r="D7" s="5" t="s">
        <v>111</v>
      </c>
      <c r="E7" s="5" t="s">
        <v>112</v>
      </c>
      <c r="F7" s="5" t="s">
        <v>110</v>
      </c>
      <c r="G7" s="5" t="s">
        <v>111</v>
      </c>
      <c r="H7" s="5" t="s">
        <v>112</v>
      </c>
      <c r="I7" s="5" t="s">
        <v>110</v>
      </c>
      <c r="J7" s="5" t="s">
        <v>111</v>
      </c>
      <c r="K7" s="5" t="s">
        <v>112</v>
      </c>
      <c r="L7" s="5" t="s">
        <v>110</v>
      </c>
      <c r="M7" s="5" t="s">
        <v>111</v>
      </c>
      <c r="N7" s="5" t="s">
        <v>112</v>
      </c>
      <c r="O7" s="5" t="s">
        <v>110</v>
      </c>
      <c r="P7" s="5" t="s">
        <v>111</v>
      </c>
      <c r="Q7" s="5" t="s">
        <v>112</v>
      </c>
      <c r="R7" s="5" t="s">
        <v>110</v>
      </c>
      <c r="S7" s="5" t="s">
        <v>111</v>
      </c>
      <c r="T7" s="5" t="s">
        <v>112</v>
      </c>
      <c r="U7" s="5" t="s">
        <v>110</v>
      </c>
      <c r="V7" s="5" t="s">
        <v>111</v>
      </c>
      <c r="W7" s="5" t="s">
        <v>112</v>
      </c>
      <c r="X7" s="5" t="s">
        <v>110</v>
      </c>
      <c r="Y7" s="5" t="s">
        <v>111</v>
      </c>
      <c r="Z7" s="5" t="s">
        <v>112</v>
      </c>
    </row>
    <row r="8" spans="1:26" s="123" customFormat="1" ht="13.5" customHeight="1" thickTop="1">
      <c r="A8" s="63">
        <v>3</v>
      </c>
      <c r="B8" s="12" t="s">
        <v>66</v>
      </c>
      <c r="C8" s="67" t="str">
        <f>[35]결승기록지!$C$11</f>
        <v>김수우</v>
      </c>
      <c r="D8" s="68" t="str">
        <f>[35]결승기록지!$E$11</f>
        <v>대전구봉중</v>
      </c>
      <c r="E8" s="66" t="str">
        <f>[35]결승기록지!$F$11</f>
        <v>11.50</v>
      </c>
      <c r="F8" s="67" t="str">
        <f>[35]결승기록지!$C$12</f>
        <v>석민수</v>
      </c>
      <c r="G8" s="68" t="str">
        <f>[35]결승기록지!$E$12</f>
        <v>부산대신중</v>
      </c>
      <c r="H8" s="66" t="str">
        <f>[35]결승기록지!$F$12</f>
        <v>12.03</v>
      </c>
      <c r="I8" s="67" t="str">
        <f>[35]결승기록지!$C$13</f>
        <v>이지훈</v>
      </c>
      <c r="J8" s="68" t="str">
        <f>[35]결승기록지!$E$13</f>
        <v>경기석우중</v>
      </c>
      <c r="K8" s="66" t="str">
        <f>[35]결승기록지!$F$13</f>
        <v>12.05</v>
      </c>
      <c r="L8" s="67" t="str">
        <f>[35]결승기록지!$C$14</f>
        <v>서정수</v>
      </c>
      <c r="M8" s="68" t="str">
        <f>[35]결승기록지!$E$14</f>
        <v>경기석우중</v>
      </c>
      <c r="N8" s="66" t="str">
        <f>[35]결승기록지!$F$14</f>
        <v>12.06</v>
      </c>
      <c r="O8" s="67" t="str">
        <f>[35]결승기록지!$C$15</f>
        <v>고인성</v>
      </c>
      <c r="P8" s="68" t="str">
        <f>[35]결승기록지!$E$15</f>
        <v>대전구봉중</v>
      </c>
      <c r="Q8" s="66" t="str">
        <f>[35]결승기록지!$F$15</f>
        <v>12.34</v>
      </c>
      <c r="R8" s="67" t="str">
        <f>[35]결승기록지!$C$16</f>
        <v>이용환</v>
      </c>
      <c r="S8" s="68" t="str">
        <f>[35]결승기록지!$E$16</f>
        <v>경기수성중</v>
      </c>
      <c r="T8" s="66" t="str">
        <f>[35]결승기록지!$F$16</f>
        <v>12.38</v>
      </c>
      <c r="U8" s="67" t="str">
        <f>[35]결승기록지!$C$17</f>
        <v>나상우</v>
      </c>
      <c r="V8" s="68" t="str">
        <f>[35]결승기록지!$E$17</f>
        <v>전남체육중</v>
      </c>
      <c r="W8" s="66" t="str">
        <f>[35]결승기록지!$F$17</f>
        <v>12.46</v>
      </c>
      <c r="X8" s="67" t="str">
        <f>[35]결승기록지!$C$18</f>
        <v>김지훈</v>
      </c>
      <c r="Y8" s="68" t="str">
        <f>[35]결승기록지!$E$18</f>
        <v>온양용화중</v>
      </c>
      <c r="Z8" s="66" t="str">
        <f>[35]결승기록지!$F$18</f>
        <v>13.05</v>
      </c>
    </row>
    <row r="9" spans="1:26" s="123" customFormat="1" ht="13.5" customHeight="1">
      <c r="A9" s="63"/>
      <c r="B9" s="124" t="s">
        <v>68</v>
      </c>
      <c r="C9" s="46"/>
      <c r="D9" s="125" t="str">
        <f>[35]결승기록지!$G$8</f>
        <v>0.7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8"/>
    </row>
    <row r="10" spans="1:26" s="123" customFormat="1" ht="13.5" customHeight="1">
      <c r="A10" s="32">
        <v>4</v>
      </c>
      <c r="B10" s="15" t="s">
        <v>71</v>
      </c>
      <c r="C10" s="69" t="str">
        <f>[36]결승기록지!$C$11</f>
        <v>정준민</v>
      </c>
      <c r="D10" s="70" t="str">
        <f>[36]결승기록지!$E$11</f>
        <v>대흥중</v>
      </c>
      <c r="E10" s="71" t="str">
        <f>[36]결승기록지!$F$11</f>
        <v>52.51</v>
      </c>
      <c r="F10" s="69" t="str">
        <f>[36]결승기록지!$C$12</f>
        <v>김지환</v>
      </c>
      <c r="G10" s="70" t="str">
        <f>[36]결승기록지!$E$12</f>
        <v>양정중</v>
      </c>
      <c r="H10" s="71" t="str">
        <f>[36]결승기록지!$F$12</f>
        <v>53.94</v>
      </c>
      <c r="I10" s="69" t="str">
        <f>[36]결승기록지!$C$13</f>
        <v>한태건</v>
      </c>
      <c r="J10" s="70" t="str">
        <f>[36]결승기록지!$E$13</f>
        <v>경기용인중</v>
      </c>
      <c r="K10" s="71" t="str">
        <f>[36]결승기록지!$F$13</f>
        <v>54.18</v>
      </c>
      <c r="L10" s="69" t="str">
        <f>[36]결승기록지!$C$14</f>
        <v>고재혁</v>
      </c>
      <c r="M10" s="70" t="str">
        <f>[36]결승기록지!$E$14</f>
        <v>제주중</v>
      </c>
      <c r="N10" s="71" t="str">
        <f>[36]결승기록지!$F$14</f>
        <v>54.95</v>
      </c>
      <c r="O10" s="69" t="str">
        <f>[36]결승기록지!$C$15</f>
        <v>황의찬</v>
      </c>
      <c r="P10" s="70" t="str">
        <f>[36]결승기록지!$E$15</f>
        <v>거제중앙중</v>
      </c>
      <c r="Q10" s="71" t="str">
        <f>[36]결승기록지!$F$15</f>
        <v>55.95</v>
      </c>
      <c r="R10" s="69" t="str">
        <f>[36]결승기록지!$C$16</f>
        <v>이윤상</v>
      </c>
      <c r="S10" s="70" t="str">
        <f>[36]결승기록지!$E$16</f>
        <v>경기체육중</v>
      </c>
      <c r="T10" s="71" t="str">
        <f>[36]결승기록지!$F$16</f>
        <v>59.00</v>
      </c>
      <c r="U10" s="69" t="str">
        <f>[36]결승기록지!$C$17</f>
        <v>김현</v>
      </c>
      <c r="V10" s="70" t="str">
        <f>[36]결승기록지!$E$17</f>
        <v>인천남중</v>
      </c>
      <c r="W10" s="71" t="str">
        <f>[36]결승기록지!$F$17</f>
        <v>59.28</v>
      </c>
      <c r="X10" s="69" t="str">
        <f>[36]결승기록지!$C$18</f>
        <v>임정현</v>
      </c>
      <c r="Y10" s="70" t="str">
        <f>[36]결승기록지!$E$18</f>
        <v>경기부천부곡중</v>
      </c>
      <c r="Z10" s="71" t="str">
        <f>[36]결승기록지!$F$18</f>
        <v>59.32</v>
      </c>
    </row>
    <row r="11" spans="1:26" s="123" customFormat="1" ht="13.5" customHeight="1">
      <c r="A11" s="32">
        <v>2</v>
      </c>
      <c r="B11" s="126" t="s">
        <v>75</v>
      </c>
      <c r="C11" s="127" t="str">
        <f>[37]결승기록지!$C$11</f>
        <v>김은혁</v>
      </c>
      <c r="D11" s="128" t="str">
        <f>[37]결승기록지!$E$11</f>
        <v>배문중</v>
      </c>
      <c r="E11" s="71" t="str">
        <f>[37]결승기록지!$F$11</f>
        <v>4:23.82</v>
      </c>
      <c r="F11" s="127" t="str">
        <f>[37]결승기록지!$C$12</f>
        <v>김도연</v>
      </c>
      <c r="G11" s="128" t="str">
        <f>[37]결승기록지!$E$12</f>
        <v>경기전곡중</v>
      </c>
      <c r="H11" s="129" t="str">
        <f>[37]결승기록지!$F$12</f>
        <v>4:26.09</v>
      </c>
      <c r="I11" s="127" t="str">
        <f>[37]결승기록지!$C$13</f>
        <v>김용빈</v>
      </c>
      <c r="J11" s="128" t="str">
        <f>[37]결승기록지!$E$13</f>
        <v>양정중</v>
      </c>
      <c r="K11" s="129" t="str">
        <f>[37]결승기록지!$F$13</f>
        <v>4:29.44</v>
      </c>
      <c r="L11" s="127" t="str">
        <f>[37]결승기록지!$C$14</f>
        <v>유우진</v>
      </c>
      <c r="M11" s="128" t="str">
        <f>[37]결승기록지!$E$14</f>
        <v>배문중</v>
      </c>
      <c r="N11" s="129" t="str">
        <f>[37]결승기록지!$F$14</f>
        <v>4:34.16</v>
      </c>
      <c r="O11" s="127" t="str">
        <f>[37]결승기록지!$C$15</f>
        <v>김재현</v>
      </c>
      <c r="P11" s="128" t="str">
        <f>[37]결승기록지!$E$15</f>
        <v>배문중</v>
      </c>
      <c r="Q11" s="129" t="str">
        <f>[37]결승기록지!$F$15</f>
        <v>4:36.33</v>
      </c>
      <c r="R11" s="127" t="str">
        <f>[37]결승기록지!$C$16</f>
        <v>손현준</v>
      </c>
      <c r="S11" s="128" t="str">
        <f>[37]결승기록지!$E$16</f>
        <v>경기체육중</v>
      </c>
      <c r="T11" s="129" t="str">
        <f>[37]결승기록지!$F$16</f>
        <v>4:36.33</v>
      </c>
      <c r="U11" s="127" t="str">
        <f>[37]결승기록지!$C$17</f>
        <v>정의찬</v>
      </c>
      <c r="V11" s="128" t="str">
        <f>[37]결승기록지!$E$17</f>
        <v>충일중</v>
      </c>
      <c r="W11" s="129" t="str">
        <f>[37]결승기록지!$F$17</f>
        <v>4:37.25</v>
      </c>
      <c r="X11" s="127" t="str">
        <f>[37]결승기록지!$C$18</f>
        <v>서재민</v>
      </c>
      <c r="Y11" s="128" t="str">
        <f>[37]결승기록지!$E$18</f>
        <v>밀양중</v>
      </c>
      <c r="Z11" s="129" t="str">
        <f>[37]결승기록지!$F$18</f>
        <v>4:38.71</v>
      </c>
    </row>
    <row r="12" spans="1:26" s="123" customFormat="1" ht="13.5" customHeight="1">
      <c r="A12" s="63">
        <v>4</v>
      </c>
      <c r="B12" s="36" t="s">
        <v>89</v>
      </c>
      <c r="C12" s="130" t="str">
        <f>[38]멀리!$C$11</f>
        <v>박태양</v>
      </c>
      <c r="D12" s="131" t="str">
        <f>[38]멀리!$E$11</f>
        <v>온양용화중</v>
      </c>
      <c r="E12" s="132" t="str">
        <f>[38]멀리!$F$11</f>
        <v>5.75</v>
      </c>
      <c r="F12" s="130" t="str">
        <f>[38]멀리!$C$12</f>
        <v>홍원의</v>
      </c>
      <c r="G12" s="131" t="str">
        <f>[38]멀리!$E$12</f>
        <v>동명중</v>
      </c>
      <c r="H12" s="132" t="str">
        <f>[38]멀리!$F$12</f>
        <v>5.47</v>
      </c>
      <c r="I12" s="130" t="str">
        <f>[38]멀리!$C$13</f>
        <v>이동규</v>
      </c>
      <c r="J12" s="131" t="str">
        <f>[38]멀리!$E$13</f>
        <v>동방중</v>
      </c>
      <c r="K12" s="132" t="str">
        <f>[38]멀리!$F$13</f>
        <v>5.43</v>
      </c>
      <c r="L12" s="130" t="str">
        <f>[38]멀리!$C$14</f>
        <v>황서준</v>
      </c>
      <c r="M12" s="131" t="str">
        <f>[38]멀리!$E$14</f>
        <v>거제중앙중</v>
      </c>
      <c r="N12" s="132" t="str">
        <f>[38]멀리!$F$14</f>
        <v>5.33</v>
      </c>
      <c r="O12" s="130" t="str">
        <f>[38]멀리!$C$15</f>
        <v>박한빛</v>
      </c>
      <c r="P12" s="131" t="str">
        <f>[38]멀리!$E$15</f>
        <v>익산어양중</v>
      </c>
      <c r="Q12" s="132" t="str">
        <f>[38]멀리!$F$15</f>
        <v>5.24</v>
      </c>
      <c r="R12" s="130" t="str">
        <f>[38]멀리!$C$16</f>
        <v>정건우</v>
      </c>
      <c r="S12" s="131" t="str">
        <f>[38]멀리!$E$16</f>
        <v>전라중</v>
      </c>
      <c r="T12" s="132" t="str">
        <f>[38]멀리!$F$16</f>
        <v>5.22</v>
      </c>
      <c r="U12" s="130" t="str">
        <f>[38]멀리!$C$17</f>
        <v>신준수</v>
      </c>
      <c r="V12" s="131" t="str">
        <f>[38]멀리!$E$17</f>
        <v>경기대경중</v>
      </c>
      <c r="W12" s="132" t="str">
        <f>[38]멀리!$F$17</f>
        <v>5.18</v>
      </c>
      <c r="X12" s="130" t="str">
        <f>[38]멀리!$C$18</f>
        <v>이준희</v>
      </c>
      <c r="Y12" s="131" t="str">
        <f>[38]멀리!$E$18</f>
        <v>서울백운중</v>
      </c>
      <c r="Z12" s="132" t="str">
        <f>[38]멀리!$F$18</f>
        <v>5.13</v>
      </c>
    </row>
    <row r="13" spans="1:26" s="123" customFormat="1" ht="13.5" customHeight="1">
      <c r="A13" s="63"/>
      <c r="B13" s="124" t="s">
        <v>68</v>
      </c>
      <c r="C13" s="46"/>
      <c r="D13" s="47" t="str">
        <f>[38]멀리!$G$11</f>
        <v>0.3</v>
      </c>
      <c r="E13" s="48"/>
      <c r="F13" s="46"/>
      <c r="G13" s="47" t="str">
        <f>[38]멀리!$G$12</f>
        <v>-0.2</v>
      </c>
      <c r="H13" s="48"/>
      <c r="I13" s="46"/>
      <c r="J13" s="47" t="str">
        <f>[38]멀리!$G$13</f>
        <v>0.2</v>
      </c>
      <c r="K13" s="48"/>
      <c r="L13" s="46"/>
      <c r="M13" s="47" t="str">
        <f>[38]멀리!$G$14</f>
        <v>0.3</v>
      </c>
      <c r="N13" s="48"/>
      <c r="O13" s="46"/>
      <c r="P13" s="47" t="str">
        <f>[38]멀리!$G$15</f>
        <v>-1.2</v>
      </c>
      <c r="Q13" s="48"/>
      <c r="R13" s="46"/>
      <c r="S13" s="47" t="str">
        <f>[38]멀리!$G$16</f>
        <v>-0.5</v>
      </c>
      <c r="T13" s="48"/>
      <c r="U13" s="46"/>
      <c r="V13" s="47" t="str">
        <f>[38]멀리!$G$17</f>
        <v>0.4</v>
      </c>
      <c r="W13" s="48"/>
      <c r="X13" s="46"/>
      <c r="Y13" s="47" t="str">
        <f>[38]멀리!$G$18</f>
        <v>-1.9</v>
      </c>
      <c r="Z13" s="133"/>
    </row>
    <row r="14" spans="1:26" s="123" customFormat="1" ht="13.5" customHeight="1">
      <c r="A14" s="32">
        <v>3</v>
      </c>
      <c r="B14" s="15" t="s">
        <v>96</v>
      </c>
      <c r="C14" s="69" t="str">
        <f>[38]창!$C$11</f>
        <v>강인구</v>
      </c>
      <c r="D14" s="70" t="str">
        <f>[38]창!$E$11</f>
        <v>조치원중</v>
      </c>
      <c r="E14" s="71" t="str">
        <f>[38]창!$F$11</f>
        <v>44.82</v>
      </c>
      <c r="F14" s="69" t="str">
        <f>[38]창!$C$12</f>
        <v>박성민</v>
      </c>
      <c r="G14" s="70" t="str">
        <f>[38]창!$E$12</f>
        <v>삼성중</v>
      </c>
      <c r="H14" s="71" t="str">
        <f>[38]창!$F$12</f>
        <v>39.87</v>
      </c>
      <c r="I14" s="69" t="str">
        <f>[38]창!$C$13</f>
        <v>정준석</v>
      </c>
      <c r="J14" s="70" t="str">
        <f>[38]창!$E$13</f>
        <v>경기체육중</v>
      </c>
      <c r="K14" s="134" t="str">
        <f>[38]창!$F$13</f>
        <v>39.65</v>
      </c>
      <c r="L14" s="69" t="str">
        <f>[38]창!$C$14</f>
        <v>심하민</v>
      </c>
      <c r="M14" s="70" t="str">
        <f>[38]창!$E$14</f>
        <v>전북체육중</v>
      </c>
      <c r="N14" s="134" t="str">
        <f>[38]창!$F$14</f>
        <v>34.21</v>
      </c>
      <c r="O14" s="69" t="str">
        <f>[38]창!$C$15</f>
        <v>강준희</v>
      </c>
      <c r="P14" s="70" t="str">
        <f>[38]창!$E$15</f>
        <v>충북영동중</v>
      </c>
      <c r="Q14" s="134" t="str">
        <f>[38]창!$F$15</f>
        <v>27.87</v>
      </c>
      <c r="R14" s="69" t="str">
        <f>[38]창!$C$16</f>
        <v>반승우</v>
      </c>
      <c r="S14" s="70" t="str">
        <f>[38]창!$E$16</f>
        <v>동주중</v>
      </c>
      <c r="T14" s="71" t="str">
        <f>[38]창!$F$16</f>
        <v>17.46</v>
      </c>
      <c r="U14" s="69"/>
      <c r="V14" s="70"/>
      <c r="W14" s="71"/>
      <c r="X14" s="69"/>
      <c r="Y14" s="70"/>
      <c r="Z14" s="71"/>
    </row>
    <row r="15" spans="1:26">
      <c r="A15" s="32"/>
    </row>
    <row r="16" spans="1:26">
      <c r="A16" s="32"/>
    </row>
    <row r="17" spans="1:26" ht="18" customHeight="1">
      <c r="A17" s="32"/>
      <c r="B17" s="122" t="s">
        <v>123</v>
      </c>
      <c r="C17" s="122"/>
      <c r="D17" s="12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2"/>
      <c r="B18" s="7" t="s">
        <v>100</v>
      </c>
      <c r="C18" s="2"/>
      <c r="D18" s="3" t="s">
        <v>101</v>
      </c>
      <c r="E18" s="4"/>
      <c r="F18" s="2"/>
      <c r="G18" s="3" t="s">
        <v>102</v>
      </c>
      <c r="H18" s="4"/>
      <c r="I18" s="2"/>
      <c r="J18" s="3" t="s">
        <v>103</v>
      </c>
      <c r="K18" s="4"/>
      <c r="L18" s="2"/>
      <c r="M18" s="3" t="s">
        <v>104</v>
      </c>
      <c r="N18" s="4"/>
      <c r="O18" s="2"/>
      <c r="P18" s="3" t="s">
        <v>105</v>
      </c>
      <c r="Q18" s="4"/>
      <c r="R18" s="2"/>
      <c r="S18" s="3" t="s">
        <v>106</v>
      </c>
      <c r="T18" s="4"/>
      <c r="U18" s="2"/>
      <c r="V18" s="3" t="s">
        <v>107</v>
      </c>
      <c r="W18" s="4"/>
      <c r="X18" s="2"/>
      <c r="Y18" s="3" t="s">
        <v>108</v>
      </c>
      <c r="Z18" s="4"/>
    </row>
    <row r="19" spans="1:26" ht="14.25" thickBot="1">
      <c r="A19" s="32"/>
      <c r="B19" s="6" t="s">
        <v>109</v>
      </c>
      <c r="C19" s="5" t="s">
        <v>110</v>
      </c>
      <c r="D19" s="5" t="s">
        <v>111</v>
      </c>
      <c r="E19" s="5" t="s">
        <v>112</v>
      </c>
      <c r="F19" s="5" t="s">
        <v>110</v>
      </c>
      <c r="G19" s="5" t="s">
        <v>111</v>
      </c>
      <c r="H19" s="5" t="s">
        <v>112</v>
      </c>
      <c r="I19" s="5" t="s">
        <v>110</v>
      </c>
      <c r="J19" s="5" t="s">
        <v>111</v>
      </c>
      <c r="K19" s="5" t="s">
        <v>112</v>
      </c>
      <c r="L19" s="5" t="s">
        <v>110</v>
      </c>
      <c r="M19" s="5" t="s">
        <v>111</v>
      </c>
      <c r="N19" s="5" t="s">
        <v>112</v>
      </c>
      <c r="O19" s="5" t="s">
        <v>110</v>
      </c>
      <c r="P19" s="5" t="s">
        <v>111</v>
      </c>
      <c r="Q19" s="5" t="s">
        <v>112</v>
      </c>
      <c r="R19" s="5" t="s">
        <v>110</v>
      </c>
      <c r="S19" s="5" t="s">
        <v>111</v>
      </c>
      <c r="T19" s="5" t="s">
        <v>112</v>
      </c>
      <c r="U19" s="5" t="s">
        <v>110</v>
      </c>
      <c r="V19" s="5" t="s">
        <v>111</v>
      </c>
      <c r="W19" s="5" t="s">
        <v>112</v>
      </c>
      <c r="X19" s="5" t="s">
        <v>110</v>
      </c>
      <c r="Y19" s="5" t="s">
        <v>111</v>
      </c>
      <c r="Z19" s="5" t="s">
        <v>112</v>
      </c>
    </row>
    <row r="20" spans="1:26" s="135" customFormat="1" ht="13.5" customHeight="1" thickTop="1">
      <c r="A20" s="63">
        <v>3</v>
      </c>
      <c r="B20" s="12" t="s">
        <v>66</v>
      </c>
      <c r="C20" s="67" t="str">
        <f>[39]결승기록지!$C$11</f>
        <v>양혜령</v>
      </c>
      <c r="D20" s="68" t="str">
        <f>[39]결승기록지!$E$11</f>
        <v>조치원여자중</v>
      </c>
      <c r="E20" s="66" t="str">
        <f>[39]결승기록지!$F$11</f>
        <v>12.85</v>
      </c>
      <c r="F20" s="67" t="str">
        <f>[39]결승기록지!$C$12</f>
        <v>신가영</v>
      </c>
      <c r="G20" s="68" t="str">
        <f>[39]결승기록지!$E$12</f>
        <v>상주여자중</v>
      </c>
      <c r="H20" s="66" t="str">
        <f>[39]결승기록지!$F$12</f>
        <v>12.93</v>
      </c>
      <c r="I20" s="67" t="str">
        <f>[39]결승기록지!$C$13</f>
        <v>송수하</v>
      </c>
      <c r="J20" s="68" t="str">
        <f>[39]결승기록지!$E$13</f>
        <v>전남체육중</v>
      </c>
      <c r="K20" s="66" t="str">
        <f>[39]결승기록지!$F$13</f>
        <v>13.11</v>
      </c>
      <c r="L20" s="67" t="str">
        <f>[39]결승기록지!$C$14</f>
        <v>김찬송</v>
      </c>
      <c r="M20" s="68" t="str">
        <f>[39]결승기록지!$E$14</f>
        <v>비아중</v>
      </c>
      <c r="N20" s="66" t="str">
        <f>[39]결승기록지!$F$14</f>
        <v>13.12</v>
      </c>
      <c r="O20" s="67" t="str">
        <f>[39]결승기록지!$C$15</f>
        <v>손지오</v>
      </c>
      <c r="P20" s="68" t="str">
        <f>[39]결승기록지!$E$15</f>
        <v>광주체육중</v>
      </c>
      <c r="Q20" s="66" t="str">
        <f>[39]결승기록지!$F$15</f>
        <v>13.49</v>
      </c>
      <c r="R20" s="67" t="str">
        <f>[39]결승기록지!$C$16</f>
        <v>임하늘</v>
      </c>
      <c r="S20" s="68" t="str">
        <f>[39]결승기록지!$E$16</f>
        <v>경기덕정중</v>
      </c>
      <c r="T20" s="66" t="str">
        <f>[39]결승기록지!$F$16</f>
        <v>13.61</v>
      </c>
      <c r="U20" s="67" t="str">
        <f>[39]결승기록지!$C$17</f>
        <v>최윤경</v>
      </c>
      <c r="V20" s="68" t="str">
        <f>[39]결승기록지!$E$17</f>
        <v>경기덕계중</v>
      </c>
      <c r="W20" s="66" t="str">
        <f>[39]결승기록지!$F$17</f>
        <v>13.82</v>
      </c>
      <c r="X20" s="67" t="str">
        <f>[39]결승기록지!$C$18</f>
        <v>좌윤혜</v>
      </c>
      <c r="Y20" s="68" t="str">
        <f>[39]결승기록지!$E$18</f>
        <v>경기저동중</v>
      </c>
      <c r="Z20" s="66" t="str">
        <f>[39]결승기록지!$F$18</f>
        <v>13.96</v>
      </c>
    </row>
    <row r="21" spans="1:26" s="135" customFormat="1" ht="13.5" customHeight="1">
      <c r="A21" s="63"/>
      <c r="B21" s="124" t="s">
        <v>68</v>
      </c>
      <c r="C21" s="46"/>
      <c r="D21" s="102" t="str">
        <f>[39]결승기록지!$G$8</f>
        <v>-0.1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8"/>
    </row>
    <row r="22" spans="1:26" s="135" customFormat="1" ht="13.5" customHeight="1">
      <c r="A22" s="33">
        <v>4</v>
      </c>
      <c r="B22" s="15" t="s">
        <v>124</v>
      </c>
      <c r="C22" s="69" t="str">
        <f>[40]결승기록지!$C$11</f>
        <v>이수영</v>
      </c>
      <c r="D22" s="70" t="str">
        <f>[40]결승기록지!$E$11</f>
        <v>가좌여자중</v>
      </c>
      <c r="E22" s="71" t="str">
        <f>[40]결승기록지!$F$11</f>
        <v>1:01.56</v>
      </c>
      <c r="F22" s="69" t="str">
        <f>[40]결승기록지!$C$12</f>
        <v>김서현</v>
      </c>
      <c r="G22" s="70" t="str">
        <f>[40]결승기록지!$E$12</f>
        <v>경기저동중</v>
      </c>
      <c r="H22" s="71" t="str">
        <f>[40]결승기록지!$F$12</f>
        <v>1:03.71</v>
      </c>
      <c r="I22" s="69" t="str">
        <f>[40]결승기록지!$C$13</f>
        <v>장정민</v>
      </c>
      <c r="J22" s="70" t="str">
        <f>[40]결승기록지!$E$13</f>
        <v>거제중앙중</v>
      </c>
      <c r="K22" s="71" t="str">
        <f>[40]결승기록지!$F$13</f>
        <v>1:03.87</v>
      </c>
      <c r="L22" s="69" t="str">
        <f>[40]결승기록지!$C$14</f>
        <v>윤예린</v>
      </c>
      <c r="M22" s="70" t="str">
        <f>[40]결승기록지!$E$14</f>
        <v>부산체육중</v>
      </c>
      <c r="N22" s="71" t="str">
        <f>[40]결승기록지!$F$14</f>
        <v>1:04.88</v>
      </c>
      <c r="O22" s="69" t="str">
        <f>[40]결승기록지!$C$15</f>
        <v>황보라</v>
      </c>
      <c r="P22" s="70" t="str">
        <f>[40]결승기록지!$E$15</f>
        <v>홍성여자중</v>
      </c>
      <c r="Q22" s="71" t="str">
        <f>[40]결승기록지!$F$15</f>
        <v>1:12.90</v>
      </c>
      <c r="R22" s="69" t="str">
        <f>[40]결승기록지!$C$16</f>
        <v>서여원</v>
      </c>
      <c r="S22" s="70" t="str">
        <f>[40]결승기록지!$E$16</f>
        <v>경기백현중</v>
      </c>
      <c r="T22" s="71" t="str">
        <f>[40]결승기록지!$F$16</f>
        <v>1:14.82</v>
      </c>
      <c r="U22" s="69"/>
      <c r="V22" s="70"/>
      <c r="W22" s="71"/>
      <c r="X22" s="69"/>
      <c r="Y22" s="70"/>
      <c r="Z22" s="71"/>
    </row>
    <row r="23" spans="1:26" s="135" customFormat="1" ht="13.5" customHeight="1">
      <c r="A23" s="33">
        <v>1</v>
      </c>
      <c r="B23" s="126" t="s">
        <v>75</v>
      </c>
      <c r="C23" s="127" t="str">
        <f>[41]결승기록지!$C$11</f>
        <v>이예원</v>
      </c>
      <c r="D23" s="128" t="str">
        <f>[41]결승기록지!$E$11</f>
        <v>충북영동중</v>
      </c>
      <c r="E23" s="129" t="str">
        <f>[41]결승기록지!$F$11</f>
        <v>4:57.18</v>
      </c>
      <c r="F23" s="127" t="str">
        <f>[41]결승기록지!$C$12</f>
        <v>조수빈</v>
      </c>
      <c r="G23" s="128" t="str">
        <f>[41]결승기록지!$E$12</f>
        <v>태인중</v>
      </c>
      <c r="H23" s="129" t="str">
        <f>[41]결승기록지!$F$12</f>
        <v>5:04.35</v>
      </c>
      <c r="I23" s="127" t="str">
        <f>[41]결승기록지!$C$13</f>
        <v>박우림</v>
      </c>
      <c r="J23" s="128" t="str">
        <f>[41]결승기록지!$E$13</f>
        <v>정선중</v>
      </c>
      <c r="K23" s="129" t="str">
        <f>[41]결승기록지!$F$13</f>
        <v>5:04.90</v>
      </c>
      <c r="L23" s="127" t="str">
        <f>[41]결승기록지!$C$14</f>
        <v>김소민</v>
      </c>
      <c r="M23" s="128" t="str">
        <f>[41]결승기록지!$E$14</f>
        <v>경기체육중</v>
      </c>
      <c r="N23" s="129" t="str">
        <f>[41]결승기록지!$F$14</f>
        <v>5:05.05</v>
      </c>
      <c r="O23" s="127" t="str">
        <f>[41]결승기록지!$C$15</f>
        <v>신민희</v>
      </c>
      <c r="P23" s="128" t="str">
        <f>[41]결승기록지!$E$15</f>
        <v>서생중</v>
      </c>
      <c r="Q23" s="129" t="str">
        <f>[41]결승기록지!$F$15</f>
        <v>5:22.71</v>
      </c>
      <c r="R23" s="127" t="str">
        <f>[41]결승기록지!$C$16</f>
        <v>박소희</v>
      </c>
      <c r="S23" s="128" t="str">
        <f>[41]결승기록지!$E$16</f>
        <v>전남체육중</v>
      </c>
      <c r="T23" s="129" t="str">
        <f>[41]결승기록지!$F$16</f>
        <v>5:24.80</v>
      </c>
      <c r="U23" s="127" t="str">
        <f>[41]결승기록지!$C$17</f>
        <v>강도현</v>
      </c>
      <c r="V23" s="128" t="str">
        <f>[41]결승기록지!$E$17</f>
        <v>신성여자중</v>
      </c>
      <c r="W23" s="129" t="str">
        <f>[41]결승기록지!$F$17</f>
        <v>5:32.56</v>
      </c>
      <c r="X23" s="127" t="str">
        <f>[41]결승기록지!$C$18</f>
        <v>최서영</v>
      </c>
      <c r="Y23" s="128" t="str">
        <f>[41]결승기록지!$E$18</f>
        <v>대전체육중</v>
      </c>
      <c r="Z23" s="129" t="str">
        <f>[41]결승기록지!$F$18</f>
        <v>5:33.82</v>
      </c>
    </row>
    <row r="24" spans="1:26" s="123" customFormat="1" ht="13.5" customHeight="1">
      <c r="A24" s="108">
        <v>4</v>
      </c>
      <c r="B24" s="36" t="s">
        <v>89</v>
      </c>
      <c r="C24" s="130" t="str">
        <f>[42]멀리!$C$11</f>
        <v>이서영</v>
      </c>
      <c r="D24" s="131" t="str">
        <f>[42]멀리!$E$11</f>
        <v>홍성여자중</v>
      </c>
      <c r="E24" s="132" t="str">
        <f>[42]멀리!$F$11</f>
        <v>4.89</v>
      </c>
      <c r="F24" s="130" t="str">
        <f>[42]멀리!$C$12</f>
        <v>김수연</v>
      </c>
      <c r="G24" s="131" t="str">
        <f>[42]멀리!$E$12</f>
        <v>인화여자중</v>
      </c>
      <c r="H24" s="132" t="str">
        <f>[42]멀리!$F$12</f>
        <v>4.60</v>
      </c>
      <c r="I24" s="130" t="str">
        <f>[42]멀리!$C$13</f>
        <v>허정인</v>
      </c>
      <c r="J24" s="131" t="str">
        <f>[42]멀리!$E$13</f>
        <v>광주체육중</v>
      </c>
      <c r="K24" s="132" t="str">
        <f>[42]멀리!$F$13</f>
        <v>4.58</v>
      </c>
      <c r="L24" s="130" t="str">
        <f>[42]멀리!$C$14</f>
        <v>여채빈</v>
      </c>
      <c r="M24" s="131" t="str">
        <f>[42]멀리!$E$14</f>
        <v>경기문산중</v>
      </c>
      <c r="N24" s="132" t="str">
        <f>[42]멀리!$F$14</f>
        <v>4.52</v>
      </c>
      <c r="O24" s="130" t="str">
        <f>[42]멀리!$C$15</f>
        <v>정지원</v>
      </c>
      <c r="P24" s="131" t="str">
        <f>[42]멀리!$E$15</f>
        <v>대흥중</v>
      </c>
      <c r="Q24" s="132" t="str">
        <f>[42]멀리!$F$15</f>
        <v>4.36</v>
      </c>
      <c r="R24" s="130" t="str">
        <f>[42]멀리!$C$16</f>
        <v>이예린</v>
      </c>
      <c r="S24" s="131" t="str">
        <f>[42]멀리!$E$16</f>
        <v>대전체육중</v>
      </c>
      <c r="T24" s="132" t="str">
        <f>[42]멀리!$F$16</f>
        <v>4.32</v>
      </c>
      <c r="U24" s="130" t="str">
        <f>[42]멀리!$C$17</f>
        <v>정현진</v>
      </c>
      <c r="V24" s="131" t="str">
        <f>[42]멀리!$E$17</f>
        <v>전라중</v>
      </c>
      <c r="W24" s="132" t="str">
        <f>[42]멀리!$F$17</f>
        <v>4.29</v>
      </c>
      <c r="X24" s="130" t="str">
        <f>[42]멀리!$C$18</f>
        <v>이진아</v>
      </c>
      <c r="Y24" s="131" t="str">
        <f>[42]멀리!$E$18</f>
        <v>경기덕정중</v>
      </c>
      <c r="Z24" s="132" t="str">
        <f>[42]멀리!$F$18</f>
        <v>4.05</v>
      </c>
    </row>
    <row r="25" spans="1:26" s="123" customFormat="1" ht="13.5" customHeight="1">
      <c r="A25" s="108"/>
      <c r="B25" s="124" t="s">
        <v>68</v>
      </c>
      <c r="C25" s="46"/>
      <c r="D25" s="47" t="str">
        <f>[42]멀리!$G$11</f>
        <v>-0.0</v>
      </c>
      <c r="E25" s="48"/>
      <c r="F25" s="46"/>
      <c r="G25" s="47" t="str">
        <f>[42]멀리!$G$12</f>
        <v>0.8</v>
      </c>
      <c r="H25" s="48"/>
      <c r="I25" s="46"/>
      <c r="J25" s="47" t="str">
        <f>[42]멀리!$G$13</f>
        <v>-0.5</v>
      </c>
      <c r="K25" s="48"/>
      <c r="L25" s="46"/>
      <c r="M25" s="47" t="str">
        <f>[42]멀리!$G$14</f>
        <v>-0.4</v>
      </c>
      <c r="N25" s="48"/>
      <c r="O25" s="46"/>
      <c r="P25" s="47" t="str">
        <f>[42]멀리!$G$15</f>
        <v>0.5</v>
      </c>
      <c r="Q25" s="48"/>
      <c r="R25" s="46"/>
      <c r="S25" s="47" t="str">
        <f>[42]멀리!$G$16</f>
        <v>-0.1</v>
      </c>
      <c r="T25" s="48"/>
      <c r="U25" s="46"/>
      <c r="V25" s="47" t="str">
        <f>[42]멀리!$G$17</f>
        <v>-1.4</v>
      </c>
      <c r="W25" s="48"/>
      <c r="X25" s="46"/>
      <c r="Y25" s="47" t="str">
        <f>[42]멀리!$G$18</f>
        <v>0.3</v>
      </c>
      <c r="Z25" s="48"/>
    </row>
    <row r="26" spans="1:26" s="123" customFormat="1" ht="13.5" customHeight="1">
      <c r="A26" s="32">
        <v>3</v>
      </c>
      <c r="B26" s="15" t="s">
        <v>96</v>
      </c>
      <c r="C26" s="69" t="str">
        <f>[42]창!$C$11</f>
        <v>송채은</v>
      </c>
      <c r="D26" s="70" t="str">
        <f>[42]창!$E$11</f>
        <v>서생중</v>
      </c>
      <c r="E26" s="71" t="str">
        <f>[42]창!$F$11</f>
        <v>34.46</v>
      </c>
      <c r="F26" s="69" t="str">
        <f>[42]창!$C$12</f>
        <v>김민선</v>
      </c>
      <c r="G26" s="70" t="str">
        <f>[42]창!$E$12</f>
        <v>우석중</v>
      </c>
      <c r="H26" s="71" t="str">
        <f>[42]창!$F$12</f>
        <v>33.62</v>
      </c>
      <c r="I26" s="69" t="str">
        <f>[42]창!$C$13</f>
        <v>양석주</v>
      </c>
      <c r="J26" s="70" t="str">
        <f>[42]창!$E$13</f>
        <v>문경여자중</v>
      </c>
      <c r="K26" s="71" t="str">
        <f>[42]창!$F$13</f>
        <v>33.02</v>
      </c>
      <c r="L26" s="69" t="str">
        <f>[42]창!$C$14</f>
        <v>김하은</v>
      </c>
      <c r="M26" s="70" t="str">
        <f>[42]창!$E$14</f>
        <v>경기체육중</v>
      </c>
      <c r="N26" s="71" t="str">
        <f>[42]창!$F$14</f>
        <v>30.08</v>
      </c>
      <c r="O26" s="69" t="str">
        <f>[42]창!$C$15</f>
        <v>양아름</v>
      </c>
      <c r="P26" s="70" t="str">
        <f>[42]창!$E$15</f>
        <v>익산지원중</v>
      </c>
      <c r="Q26" s="136" t="str">
        <f>[42]창!$F$15</f>
        <v>28.64</v>
      </c>
      <c r="R26" s="69" t="str">
        <f>[42]창!$C$16</f>
        <v>장예영</v>
      </c>
      <c r="S26" s="70" t="str">
        <f>[42]창!$E$16</f>
        <v>조치원여자중</v>
      </c>
      <c r="T26" s="71" t="str">
        <f>[42]창!$F$16</f>
        <v>25.12</v>
      </c>
      <c r="U26" s="69" t="str">
        <f>[42]창!$C$17</f>
        <v>장현선</v>
      </c>
      <c r="V26" s="70" t="str">
        <f>[42]창!$E$17</f>
        <v>인제중</v>
      </c>
      <c r="W26" s="71" t="str">
        <f>[42]창!$F$17</f>
        <v>24.74</v>
      </c>
      <c r="X26" s="69" t="str">
        <f>[42]창!$C$18</f>
        <v>김하은</v>
      </c>
      <c r="Y26" s="70" t="str">
        <f>[42]창!$E$18</f>
        <v>신성여자중</v>
      </c>
      <c r="Z26" s="136" t="str">
        <f>[42]창!$F$18</f>
        <v>23.41</v>
      </c>
    </row>
    <row r="27" spans="1:26">
      <c r="A27" s="35"/>
    </row>
    <row r="28" spans="1:26">
      <c r="A28" s="35"/>
    </row>
    <row r="29" spans="1:26">
      <c r="A29" s="35"/>
    </row>
    <row r="30" spans="1:26">
      <c r="A30" s="35"/>
    </row>
    <row r="31" spans="1:26">
      <c r="A31" s="35"/>
    </row>
    <row r="32" spans="1:2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33"/>
    </row>
    <row r="2" spans="1:26" s="9" customFormat="1" ht="45" customHeight="1" thickBot="1">
      <c r="A2" s="33"/>
      <c r="B2" s="10"/>
      <c r="C2" s="10"/>
      <c r="D2" s="10"/>
      <c r="E2" s="59" t="s">
        <v>46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48</v>
      </c>
      <c r="V2" s="30"/>
      <c r="W2" s="30"/>
      <c r="X2" s="30"/>
      <c r="Y2" s="30"/>
      <c r="Z2" s="30"/>
    </row>
    <row r="3" spans="1:26" s="9" customFormat="1" ht="14.25" thickTop="1">
      <c r="A3" s="33"/>
      <c r="B3" s="56" t="s">
        <v>125</v>
      </c>
      <c r="C3" s="56"/>
      <c r="D3" s="10"/>
      <c r="E3" s="10"/>
      <c r="F3" s="61" t="s">
        <v>51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100</v>
      </c>
      <c r="C5" s="2"/>
      <c r="D5" s="3" t="s">
        <v>101</v>
      </c>
      <c r="E5" s="4"/>
      <c r="F5" s="2"/>
      <c r="G5" s="3" t="s">
        <v>102</v>
      </c>
      <c r="H5" s="4"/>
      <c r="I5" s="2"/>
      <c r="J5" s="3" t="s">
        <v>103</v>
      </c>
      <c r="K5" s="4"/>
      <c r="L5" s="2"/>
      <c r="M5" s="3" t="s">
        <v>104</v>
      </c>
      <c r="N5" s="4"/>
      <c r="O5" s="2"/>
      <c r="P5" s="3" t="s">
        <v>105</v>
      </c>
      <c r="Q5" s="4"/>
      <c r="R5" s="2"/>
      <c r="S5" s="3" t="s">
        <v>106</v>
      </c>
      <c r="T5" s="4"/>
      <c r="U5" s="2"/>
      <c r="V5" s="3" t="s">
        <v>107</v>
      </c>
      <c r="W5" s="4"/>
      <c r="X5" s="2"/>
      <c r="Y5" s="3" t="s">
        <v>108</v>
      </c>
      <c r="Z5" s="4"/>
    </row>
    <row r="6" spans="1:26" ht="14.25" thickBot="1">
      <c r="B6" s="6" t="s">
        <v>109</v>
      </c>
      <c r="C6" s="5" t="s">
        <v>110</v>
      </c>
      <c r="D6" s="5" t="s">
        <v>111</v>
      </c>
      <c r="E6" s="5" t="s">
        <v>112</v>
      </c>
      <c r="F6" s="5" t="s">
        <v>110</v>
      </c>
      <c r="G6" s="5" t="s">
        <v>111</v>
      </c>
      <c r="H6" s="5" t="s">
        <v>112</v>
      </c>
      <c r="I6" s="5" t="s">
        <v>110</v>
      </c>
      <c r="J6" s="5" t="s">
        <v>111</v>
      </c>
      <c r="K6" s="5" t="s">
        <v>112</v>
      </c>
      <c r="L6" s="5" t="s">
        <v>110</v>
      </c>
      <c r="M6" s="5" t="s">
        <v>111</v>
      </c>
      <c r="N6" s="5" t="s">
        <v>112</v>
      </c>
      <c r="O6" s="5" t="s">
        <v>110</v>
      </c>
      <c r="P6" s="5" t="s">
        <v>111</v>
      </c>
      <c r="Q6" s="5" t="s">
        <v>112</v>
      </c>
      <c r="R6" s="5" t="s">
        <v>110</v>
      </c>
      <c r="S6" s="5" t="s">
        <v>111</v>
      </c>
      <c r="T6" s="5" t="s">
        <v>112</v>
      </c>
      <c r="U6" s="5" t="s">
        <v>110</v>
      </c>
      <c r="V6" s="5" t="s">
        <v>111</v>
      </c>
      <c r="W6" s="5" t="s">
        <v>112</v>
      </c>
      <c r="X6" s="5" t="s">
        <v>110</v>
      </c>
      <c r="Y6" s="5" t="s">
        <v>111</v>
      </c>
      <c r="Z6" s="5" t="s">
        <v>112</v>
      </c>
    </row>
    <row r="7" spans="1:26" s="137" customFormat="1" ht="13.5" customHeight="1" thickTop="1">
      <c r="A7" s="63">
        <v>2</v>
      </c>
      <c r="B7" s="12" t="s">
        <v>66</v>
      </c>
      <c r="C7" s="64" t="str">
        <f>[43]결승기록지!$C$11</f>
        <v>한상욱</v>
      </c>
      <c r="D7" s="65" t="str">
        <f>[43]결승기록지!$E$11</f>
        <v>경기덕계고</v>
      </c>
      <c r="E7" s="66">
        <f>[43]결승기록지!$F$11</f>
        <v>10.72</v>
      </c>
      <c r="F7" s="64" t="str">
        <f>[43]결승기록지!$C$12</f>
        <v>반인호</v>
      </c>
      <c r="G7" s="65" t="str">
        <f>[43]결승기록지!$E$12</f>
        <v>문산수억고</v>
      </c>
      <c r="H7" s="66">
        <f>[43]결승기록지!$F$12</f>
        <v>10.73</v>
      </c>
      <c r="I7" s="64" t="str">
        <f>[43]결승기록지!$C$13</f>
        <v>최선재</v>
      </c>
      <c r="J7" s="65" t="str">
        <f>[43]결승기록지!$E$13</f>
        <v>경남체육고</v>
      </c>
      <c r="K7" s="66">
        <f>[43]결승기록지!$F$13</f>
        <v>10.79</v>
      </c>
      <c r="L7" s="64" t="str">
        <f>[43]결승기록지!$C$14</f>
        <v>이시몬</v>
      </c>
      <c r="M7" s="65" t="str">
        <f>[43]결승기록지!$E$14</f>
        <v>경기체육고</v>
      </c>
      <c r="N7" s="66">
        <f>[43]결승기록지!$F$14</f>
        <v>10.86</v>
      </c>
      <c r="O7" s="64" t="str">
        <f>[43]결승기록지!$C$15</f>
        <v>조영민</v>
      </c>
      <c r="P7" s="65" t="str">
        <f>[43]결승기록지!$E$15</f>
        <v>전남체육고</v>
      </c>
      <c r="Q7" s="66">
        <f>[43]결승기록지!$F$15</f>
        <v>11.01</v>
      </c>
      <c r="R7" s="64" t="str">
        <f>[43]결승기록지!$C$16</f>
        <v>최기만</v>
      </c>
      <c r="S7" s="65" t="str">
        <f>[43]결승기록지!$E$16</f>
        <v>부산체육고</v>
      </c>
      <c r="T7" s="66">
        <f>[43]결승기록지!$F$16</f>
        <v>11.07</v>
      </c>
      <c r="U7" s="64" t="str">
        <f>[43]결승기록지!$C$17</f>
        <v>김남혁</v>
      </c>
      <c r="V7" s="65" t="str">
        <f>[43]결승기록지!$E$17</f>
        <v>대전체육고</v>
      </c>
      <c r="W7" s="66">
        <f>[43]결승기록지!$F$17</f>
        <v>11.08</v>
      </c>
      <c r="X7" s="64"/>
      <c r="Y7" s="65"/>
      <c r="Z7" s="66"/>
    </row>
    <row r="8" spans="1:26" s="137" customFormat="1" ht="13.5" customHeight="1">
      <c r="A8" s="63"/>
      <c r="B8" s="13" t="s">
        <v>126</v>
      </c>
      <c r="C8" s="21"/>
      <c r="D8" s="22" t="str">
        <f>[43]결승기록지!$G$8</f>
        <v>0.1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137" customFormat="1" ht="13.5" customHeight="1">
      <c r="A9" s="63">
        <v>3</v>
      </c>
      <c r="B9" s="14" t="s">
        <v>127</v>
      </c>
      <c r="C9" s="18" t="str">
        <f>[44]결승기록지!$C$11</f>
        <v>이재성</v>
      </c>
      <c r="D9" s="19" t="str">
        <f>[44]결승기록지!$E$11</f>
        <v>경기덕계고</v>
      </c>
      <c r="E9" s="20" t="str">
        <f>[44]결승기록지!$F$11</f>
        <v>21.22CR</v>
      </c>
      <c r="F9" s="18" t="str">
        <f>[44]결승기록지!$C$12</f>
        <v>최진환</v>
      </c>
      <c r="G9" s="19" t="str">
        <f>[44]결승기록지!$E$12</f>
        <v>경기문산제일고</v>
      </c>
      <c r="H9" s="20">
        <f>[44]결승기록지!$F$12</f>
        <v>21.64</v>
      </c>
      <c r="I9" s="18" t="str">
        <f>[44]결승기록지!$C$13</f>
        <v>이시몬</v>
      </c>
      <c r="J9" s="19" t="str">
        <f>[44]결승기록지!$E$13</f>
        <v>경기체육고</v>
      </c>
      <c r="K9" s="20">
        <f>[44]결승기록지!$F$13</f>
        <v>21.87</v>
      </c>
      <c r="L9" s="18" t="str">
        <f>[44]결승기록지!$C$14</f>
        <v>조영민</v>
      </c>
      <c r="M9" s="19" t="str">
        <f>[44]결승기록지!$E$14</f>
        <v>전남체육고</v>
      </c>
      <c r="N9" s="20">
        <f>[44]결승기록지!$F$14</f>
        <v>22.04</v>
      </c>
      <c r="O9" s="18" t="str">
        <f>[44]결승기록지!$C$15</f>
        <v>김남혁</v>
      </c>
      <c r="P9" s="19" t="str">
        <f>[44]결승기록지!$E$15</f>
        <v>대전체육고</v>
      </c>
      <c r="Q9" s="20">
        <f>[44]결승기록지!$F$15</f>
        <v>22.14</v>
      </c>
      <c r="R9" s="18" t="str">
        <f>[44]결승기록지!$C$16</f>
        <v>안성우</v>
      </c>
      <c r="S9" s="19" t="str">
        <f>[44]결승기록지!$E$16</f>
        <v>전북체육고</v>
      </c>
      <c r="T9" s="20">
        <f>[44]결승기록지!$F$16</f>
        <v>22.38</v>
      </c>
      <c r="U9" s="18" t="str">
        <f>[44]결승기록지!$C$17</f>
        <v>이주원</v>
      </c>
      <c r="V9" s="19" t="str">
        <f>[44]결승기록지!$E$17</f>
        <v>세정상업고</v>
      </c>
      <c r="W9" s="20">
        <f>[44]결승기록지!$F$17</f>
        <v>22.69</v>
      </c>
      <c r="X9" s="18" t="str">
        <f>[44]결승기록지!$C$18</f>
        <v>이승찬</v>
      </c>
      <c r="Y9" s="19" t="str">
        <f>[44]결승기록지!$E$18</f>
        <v>한강미디어고</v>
      </c>
      <c r="Z9" s="20">
        <f>[44]결승기록지!$F$18</f>
        <v>22.78</v>
      </c>
    </row>
    <row r="10" spans="1:26" s="137" customFormat="1" ht="13.5" customHeight="1">
      <c r="A10" s="63"/>
      <c r="B10" s="13" t="s">
        <v>128</v>
      </c>
      <c r="C10" s="21"/>
      <c r="D10" s="22" t="str">
        <f>[44]결승기록지!$G$8</f>
        <v>1.0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137" customFormat="1" ht="13.5" customHeight="1">
      <c r="A11" s="32">
        <v>1</v>
      </c>
      <c r="B11" s="15" t="s">
        <v>129</v>
      </c>
      <c r="C11" s="69" t="str">
        <f>[45]결승기록지!$C$11</f>
        <v>이도하</v>
      </c>
      <c r="D11" s="70" t="str">
        <f>[45]결승기록지!$E$11</f>
        <v>문산수억고</v>
      </c>
      <c r="E11" s="71">
        <f>[45]결승기록지!$F$11</f>
        <v>48.78</v>
      </c>
      <c r="F11" s="69" t="str">
        <f>[45]결승기록지!$C$12</f>
        <v>주진영</v>
      </c>
      <c r="G11" s="70" t="str">
        <f>[45]결승기록지!$E$12</f>
        <v>서울체육고</v>
      </c>
      <c r="H11" s="71">
        <f>[45]결승기록지!$F$12</f>
        <v>49.08</v>
      </c>
      <c r="I11" s="69" t="str">
        <f>[45]결승기록지!$C$13</f>
        <v>천하림</v>
      </c>
      <c r="J11" s="70" t="str">
        <f>[45]결승기록지!$E$13</f>
        <v>전남체육고</v>
      </c>
      <c r="K11" s="71">
        <f>[45]결승기록지!$F$13</f>
        <v>49.35</v>
      </c>
      <c r="L11" s="69" t="str">
        <f>[45]결승기록지!$C$14</f>
        <v>이승원</v>
      </c>
      <c r="M11" s="70" t="str">
        <f>[45]결승기록지!$E$14</f>
        <v>경기용인고</v>
      </c>
      <c r="N11" s="71">
        <f>[45]결승기록지!$F$14</f>
        <v>49.41</v>
      </c>
      <c r="O11" s="69" t="str">
        <f>[45]결승기록지!$C$15</f>
        <v>한승완</v>
      </c>
      <c r="P11" s="70" t="str">
        <f>[45]결승기록지!$E$15</f>
        <v>광주체육고</v>
      </c>
      <c r="Q11" s="71">
        <f>[45]결승기록지!$F$15</f>
        <v>49.79</v>
      </c>
      <c r="R11" s="69" t="str">
        <f>[45]결승기록지!$C$16</f>
        <v>이의현</v>
      </c>
      <c r="S11" s="70" t="str">
        <f>[45]결승기록지!$E$16</f>
        <v>경복고</v>
      </c>
      <c r="T11" s="71">
        <f>[45]결승기록지!$F$16</f>
        <v>50.25</v>
      </c>
      <c r="U11" s="69" t="str">
        <f>[45]결승기록지!$C$17</f>
        <v>강민수</v>
      </c>
      <c r="V11" s="70" t="str">
        <f>[45]결승기록지!$E$17</f>
        <v>경남체육고</v>
      </c>
      <c r="W11" s="71">
        <f>[45]결승기록지!$F$17</f>
        <v>50.45</v>
      </c>
      <c r="X11" s="69" t="str">
        <f>[45]결승기록지!$C$18</f>
        <v>이창윤</v>
      </c>
      <c r="Y11" s="70" t="str">
        <f>[45]결승기록지!$E$18</f>
        <v>전남체육고</v>
      </c>
      <c r="Z11" s="71" t="str">
        <f>[45]결승기록지!$F$18</f>
        <v>50.80</v>
      </c>
    </row>
    <row r="12" spans="1:26" s="137" customFormat="1" ht="13.5" customHeight="1">
      <c r="A12" s="32">
        <v>3</v>
      </c>
      <c r="B12" s="15" t="s">
        <v>130</v>
      </c>
      <c r="C12" s="69" t="str">
        <f>[46]결승기록지!$C$11</f>
        <v>이도영</v>
      </c>
      <c r="D12" s="70" t="str">
        <f>[46]결승기록지!$E$11</f>
        <v>충현고</v>
      </c>
      <c r="E12" s="71" t="str">
        <f>[46]결승기록지!$F$11</f>
        <v>1:54.71</v>
      </c>
      <c r="F12" s="69" t="str">
        <f>[46]결승기록지!$C$12</f>
        <v>최세훈</v>
      </c>
      <c r="G12" s="70" t="str">
        <f>[46]결승기록지!$E$12</f>
        <v>전남체육고</v>
      </c>
      <c r="H12" s="71" t="str">
        <f>[46]결승기록지!$F$12</f>
        <v>1:55.32</v>
      </c>
      <c r="I12" s="69" t="str">
        <f>[46]결승기록지!$C$13</f>
        <v>안명현</v>
      </c>
      <c r="J12" s="70" t="str">
        <f>[46]결승기록지!$E$13</f>
        <v>경기유신고</v>
      </c>
      <c r="K12" s="71" t="str">
        <f>[46]결승기록지!$F$13</f>
        <v>1:56.07</v>
      </c>
      <c r="L12" s="69" t="str">
        <f>[46]결승기록지!$C$14</f>
        <v>전성진</v>
      </c>
      <c r="M12" s="70" t="str">
        <f>[46]결승기록지!$E$14</f>
        <v>경북체육고</v>
      </c>
      <c r="N12" s="71" t="str">
        <f>[46]결승기록지!$F$14</f>
        <v>1:56.42</v>
      </c>
      <c r="O12" s="69" t="str">
        <f>[46]결승기록지!$C$15</f>
        <v>김상범</v>
      </c>
      <c r="P12" s="70" t="str">
        <f>[46]결승기록지!$E$15</f>
        <v>경복고</v>
      </c>
      <c r="Q12" s="71" t="str">
        <f>[46]결승기록지!$F$15</f>
        <v>1:59.72</v>
      </c>
      <c r="R12" s="69" t="str">
        <f>[46]결승기록지!$C$16</f>
        <v>배희망</v>
      </c>
      <c r="S12" s="70" t="str">
        <f>[46]결승기록지!$E$16</f>
        <v>태원고</v>
      </c>
      <c r="T12" s="71" t="str">
        <f>[46]결승기록지!$F$16</f>
        <v>2:00.94</v>
      </c>
      <c r="U12" s="69" t="str">
        <f>[46]결승기록지!$C$17</f>
        <v>남대현</v>
      </c>
      <c r="V12" s="70" t="str">
        <f>[46]결승기록지!$E$17</f>
        <v>충북체육고</v>
      </c>
      <c r="W12" s="71" t="str">
        <f>[46]결승기록지!$F$17</f>
        <v>2:00.99</v>
      </c>
      <c r="X12" s="69"/>
      <c r="Y12" s="70"/>
      <c r="Z12" s="71"/>
    </row>
    <row r="13" spans="1:26" s="137" customFormat="1" ht="13.5" customHeight="1">
      <c r="A13" s="138">
        <v>4</v>
      </c>
      <c r="B13" s="15" t="s">
        <v>131</v>
      </c>
      <c r="C13" s="69" t="str">
        <f>[47]결승기록지!$C$11</f>
        <v>이재웅</v>
      </c>
      <c r="D13" s="70" t="str">
        <f>[47]결승기록지!$E$11</f>
        <v>경북영동고</v>
      </c>
      <c r="E13" s="136" t="str">
        <f>[47]결승기록지!$F$11</f>
        <v>3:57.26</v>
      </c>
      <c r="F13" s="69" t="str">
        <f>[47]결승기록지!$C$12</f>
        <v>이도영</v>
      </c>
      <c r="G13" s="70" t="str">
        <f>[47]결승기록지!$E$12</f>
        <v>충현고</v>
      </c>
      <c r="H13" s="136" t="str">
        <f>[47]결승기록지!$F$12</f>
        <v>3:58.77</v>
      </c>
      <c r="I13" s="69" t="str">
        <f>[47]결승기록지!$C$13</f>
        <v>김호연</v>
      </c>
      <c r="J13" s="70" t="str">
        <f>[47]결승기록지!$E$13</f>
        <v>전남체육고</v>
      </c>
      <c r="K13" s="136" t="str">
        <f>[47]결승기록지!$F$13</f>
        <v>4:00.42</v>
      </c>
      <c r="L13" s="69" t="str">
        <f>[47]결승기록지!$C$14</f>
        <v>박영민</v>
      </c>
      <c r="M13" s="70" t="str">
        <f>[47]결승기록지!$E$14</f>
        <v>배문고</v>
      </c>
      <c r="N13" s="136" t="str">
        <f>[47]결승기록지!$F$14</f>
        <v>4:02.32</v>
      </c>
      <c r="O13" s="69" t="str">
        <f>[47]결승기록지!$C$15</f>
        <v>이현우</v>
      </c>
      <c r="P13" s="70" t="str">
        <f>[47]결승기록지!$E$15</f>
        <v>대구체육고</v>
      </c>
      <c r="Q13" s="136" t="str">
        <f>[47]결승기록지!$F$15</f>
        <v>4:04.54</v>
      </c>
      <c r="R13" s="69" t="str">
        <f>[47]결승기록지!$C$16</f>
        <v>신용민</v>
      </c>
      <c r="S13" s="70" t="str">
        <f>[47]결승기록지!$E$16</f>
        <v>배문고</v>
      </c>
      <c r="T13" s="136" t="str">
        <f>[47]결승기록지!$F$16</f>
        <v>4:04.87</v>
      </c>
      <c r="U13" s="69" t="str">
        <f>[47]결승기록지!$C$17</f>
        <v>박지원</v>
      </c>
      <c r="V13" s="70" t="str">
        <f>[47]결승기록지!$E$17</f>
        <v>배문고</v>
      </c>
      <c r="W13" s="136" t="str">
        <f>[47]결승기록지!$F$17</f>
        <v>4:05.48</v>
      </c>
      <c r="X13" s="69" t="str">
        <f>[47]결승기록지!$C$18</f>
        <v>윤준원</v>
      </c>
      <c r="Y13" s="70" t="str">
        <f>[47]결승기록지!$E$18</f>
        <v>부산체육고</v>
      </c>
      <c r="Z13" s="136" t="str">
        <f>[47]결승기록지!$F$18</f>
        <v>4:06.80</v>
      </c>
    </row>
    <row r="14" spans="1:26" s="137" customFormat="1" ht="13.5" customHeight="1">
      <c r="A14" s="32">
        <v>1</v>
      </c>
      <c r="B14" s="15" t="s">
        <v>133</v>
      </c>
      <c r="C14" s="73" t="str">
        <f>[48]결승기록지!$C$11</f>
        <v>이재웅</v>
      </c>
      <c r="D14" s="74" t="str">
        <f>[48]결승기록지!$E$11</f>
        <v>경북영동고</v>
      </c>
      <c r="E14" s="75" t="str">
        <f>[48]결승기록지!$F$11</f>
        <v>15:11.18</v>
      </c>
      <c r="F14" s="73" t="str">
        <f>[48]결승기록지!$C$12</f>
        <v>김종윤</v>
      </c>
      <c r="G14" s="74" t="str">
        <f>[48]결승기록지!$E$12</f>
        <v>충북체육고</v>
      </c>
      <c r="H14" s="75" t="str">
        <f>[48]결승기록지!$F$12</f>
        <v>15:16.19</v>
      </c>
      <c r="I14" s="73" t="str">
        <f>[48]결승기록지!$C$13</f>
        <v>신용민</v>
      </c>
      <c r="J14" s="74" t="str">
        <f>[48]결승기록지!$E$13</f>
        <v>배문고</v>
      </c>
      <c r="K14" s="75" t="str">
        <f>[48]결승기록지!$F$13</f>
        <v>15:17.18</v>
      </c>
      <c r="L14" s="73" t="str">
        <f>[48]결승기록지!$C$14</f>
        <v>조민혁</v>
      </c>
      <c r="M14" s="74" t="str">
        <f>[48]결승기록지!$E$14</f>
        <v>전남체육고</v>
      </c>
      <c r="N14" s="75" t="str">
        <f>[48]결승기록지!$F$14</f>
        <v>15:22.95</v>
      </c>
      <c r="O14" s="73" t="str">
        <f>[48]결승기록지!$C$15</f>
        <v>박주환</v>
      </c>
      <c r="P14" s="74" t="str">
        <f>[48]결승기록지!$E$15</f>
        <v>배문고</v>
      </c>
      <c r="Q14" s="75" t="str">
        <f>[48]결승기록지!$F$15</f>
        <v>15:30.11</v>
      </c>
      <c r="R14" s="73" t="str">
        <f>[48]결승기록지!$C$16</f>
        <v>박지원</v>
      </c>
      <c r="S14" s="74" t="str">
        <f>[48]결승기록지!$E$16</f>
        <v>배문고</v>
      </c>
      <c r="T14" s="75" t="str">
        <f>[48]결승기록지!$F$16</f>
        <v>15:34.79</v>
      </c>
      <c r="U14" s="73" t="str">
        <f>[48]결승기록지!$C$17</f>
        <v>최진혁</v>
      </c>
      <c r="V14" s="74" t="str">
        <f>[48]결승기록지!$E$17</f>
        <v>경기체육고</v>
      </c>
      <c r="W14" s="75" t="str">
        <f>[48]결승기록지!$F$17</f>
        <v>15:45.20</v>
      </c>
      <c r="X14" s="73" t="str">
        <f>[48]결승기록지!$C$18</f>
        <v>김호연</v>
      </c>
      <c r="Y14" s="74" t="str">
        <f>[48]결승기록지!$E$18</f>
        <v>전남체육고</v>
      </c>
      <c r="Z14" s="75" t="str">
        <f>[48]결승기록지!$F$18</f>
        <v>15:51.69</v>
      </c>
    </row>
    <row r="15" spans="1:26" s="137" customFormat="1" ht="13.5" customHeight="1">
      <c r="A15" s="63">
        <v>5</v>
      </c>
      <c r="B15" s="14" t="s">
        <v>134</v>
      </c>
      <c r="C15" s="18" t="str">
        <f>[49]결승기록지!$C$11</f>
        <v>손우승</v>
      </c>
      <c r="D15" s="19" t="str">
        <f>[49]결승기록지!$E$11</f>
        <v>인천체육고</v>
      </c>
      <c r="E15" s="20" t="str">
        <f>[49]결승기록지!$F$11</f>
        <v>15.20</v>
      </c>
      <c r="F15" s="18" t="str">
        <f>[49]결승기록지!$C$12</f>
        <v>김태윤</v>
      </c>
      <c r="G15" s="19" t="str">
        <f>[49]결승기록지!$E$12</f>
        <v>대구체육고</v>
      </c>
      <c r="H15" s="20">
        <f>[49]결승기록지!$F$12</f>
        <v>15.29</v>
      </c>
      <c r="I15" s="18" t="str">
        <f>[49]결승기록지!$C$13</f>
        <v>김대현</v>
      </c>
      <c r="J15" s="19" t="str">
        <f>[49]결승기록지!$E$13</f>
        <v>문산수억고</v>
      </c>
      <c r="K15" s="20">
        <f>[49]결승기록지!$F$13</f>
        <v>15.94</v>
      </c>
      <c r="L15" s="18" t="str">
        <f>[49]결승기록지!$C$14</f>
        <v>권강민</v>
      </c>
      <c r="M15" s="19" t="str">
        <f>[49]결승기록지!$E$14</f>
        <v>경북체육고</v>
      </c>
      <c r="N15" s="20">
        <f>[49]결승기록지!$F$14</f>
        <v>16.829999999999998</v>
      </c>
      <c r="O15" s="18" t="str">
        <f>[49]결승기록지!$C$15</f>
        <v>송재용</v>
      </c>
      <c r="P15" s="19" t="str">
        <f>[49]결승기록지!$E$15</f>
        <v>대전체육고</v>
      </c>
      <c r="Q15" s="20">
        <f>[49]결승기록지!$F$15</f>
        <v>17.13</v>
      </c>
      <c r="R15" s="18"/>
      <c r="S15" s="19"/>
      <c r="T15" s="20"/>
      <c r="U15" s="18"/>
      <c r="V15" s="19"/>
      <c r="W15" s="20"/>
      <c r="X15" s="18"/>
      <c r="Y15" s="19"/>
      <c r="Z15" s="20"/>
    </row>
    <row r="16" spans="1:26" s="137" customFormat="1" ht="13.5" customHeight="1">
      <c r="A16" s="63"/>
      <c r="B16" s="13" t="s">
        <v>68</v>
      </c>
      <c r="C16" s="21"/>
      <c r="D16" s="22" t="str">
        <f>[49]결승기록지!$G$8</f>
        <v>-1.2</v>
      </c>
      <c r="E16" s="23"/>
      <c r="F16" s="24"/>
      <c r="G16" s="24"/>
      <c r="H16" s="23"/>
      <c r="I16" s="24"/>
      <c r="J16" s="24"/>
      <c r="K16" s="23"/>
      <c r="L16" s="24"/>
      <c r="M16" s="24"/>
      <c r="N16" s="23"/>
      <c r="O16" s="24"/>
      <c r="P16" s="24"/>
      <c r="Q16" s="23"/>
      <c r="R16" s="24"/>
      <c r="S16" s="24"/>
      <c r="T16" s="23"/>
      <c r="U16" s="24"/>
      <c r="V16" s="24"/>
      <c r="W16" s="23"/>
      <c r="X16" s="139"/>
      <c r="Y16" s="139"/>
      <c r="Z16" s="99"/>
    </row>
    <row r="17" spans="1:26" s="137" customFormat="1" ht="13.5" customHeight="1">
      <c r="A17" s="32">
        <v>3</v>
      </c>
      <c r="B17" s="15" t="s">
        <v>135</v>
      </c>
      <c r="C17" s="73" t="str">
        <f>[50]결승기록지!$C$11</f>
        <v>조한솔</v>
      </c>
      <c r="D17" s="74" t="str">
        <f>[50]결승기록지!$E$11</f>
        <v>전남체육고</v>
      </c>
      <c r="E17" s="79">
        <f>[50]결승기록지!$F$11</f>
        <v>54.09</v>
      </c>
      <c r="F17" s="73" t="str">
        <f>[50]결승기록지!$C$12</f>
        <v>엄소웅</v>
      </c>
      <c r="G17" s="74" t="str">
        <f>[50]결승기록지!$E$12</f>
        <v>용남고</v>
      </c>
      <c r="H17" s="79">
        <f>[50]결승기록지!$F$12</f>
        <v>54.29</v>
      </c>
      <c r="I17" s="73" t="str">
        <f>[50]결승기록지!$C$13</f>
        <v>최기만</v>
      </c>
      <c r="J17" s="74" t="str">
        <f>[50]결승기록지!$E$13</f>
        <v>부산체육고</v>
      </c>
      <c r="K17" s="79">
        <f>[50]결승기록지!$F$13</f>
        <v>55.01</v>
      </c>
      <c r="L17" s="73" t="str">
        <f>[50]결승기록지!$C$14</f>
        <v>유재석</v>
      </c>
      <c r="M17" s="74" t="str">
        <f>[50]결승기록지!$E$14</f>
        <v>경기체육고</v>
      </c>
      <c r="N17" s="79" t="str">
        <f>[50]결승기록지!$F$14</f>
        <v>55.10</v>
      </c>
      <c r="O17" s="73" t="str">
        <f>[50]결승기록지!$C$15</f>
        <v>이현민</v>
      </c>
      <c r="P17" s="74" t="str">
        <f>[50]결승기록지!$E$15</f>
        <v>경기용인고</v>
      </c>
      <c r="Q17" s="79">
        <f>[50]결승기록지!$F$15</f>
        <v>57.09</v>
      </c>
      <c r="R17" s="73" t="str">
        <f>[50]결승기록지!$C$16</f>
        <v>이철민</v>
      </c>
      <c r="S17" s="74" t="str">
        <f>[50]결승기록지!$E$16</f>
        <v>영광공업고</v>
      </c>
      <c r="T17" s="79">
        <f>[50]결승기록지!$F$16</f>
        <v>57.28</v>
      </c>
      <c r="U17" s="73" t="str">
        <f>[50]결승기록지!$C$17</f>
        <v>이시온</v>
      </c>
      <c r="V17" s="74" t="str">
        <f>[50]결승기록지!$E$17</f>
        <v>경기용인고</v>
      </c>
      <c r="W17" s="79">
        <f>[50]결승기록지!$F$17</f>
        <v>59.19</v>
      </c>
      <c r="X17" s="73"/>
      <c r="Y17" s="74"/>
      <c r="Z17" s="79"/>
    </row>
    <row r="18" spans="1:26" s="137" customFormat="1" ht="13.5" customHeight="1">
      <c r="A18" s="32">
        <v>3</v>
      </c>
      <c r="B18" s="15" t="s">
        <v>136</v>
      </c>
      <c r="C18" s="73" t="str">
        <f>[51]결승기록지!$C$11</f>
        <v>박주환</v>
      </c>
      <c r="D18" s="74" t="str">
        <f>[51]결승기록지!$E$11</f>
        <v>배문고</v>
      </c>
      <c r="E18" s="79" t="str">
        <f>[51]결승기록지!$F$11</f>
        <v>9:37.31</v>
      </c>
      <c r="F18" s="73" t="str">
        <f>[51]결승기록지!$C$12</f>
        <v>김도엽</v>
      </c>
      <c r="G18" s="74" t="str">
        <f>[51]결승기록지!$E$12</f>
        <v>충현고</v>
      </c>
      <c r="H18" s="79" t="str">
        <f>[51]결승기록지!$F$12</f>
        <v>9:40.32</v>
      </c>
      <c r="I18" s="73" t="str">
        <f>[51]결승기록지!$C$13</f>
        <v>박영민</v>
      </c>
      <c r="J18" s="74" t="str">
        <f>[51]결승기록지!$E$13</f>
        <v>배문고</v>
      </c>
      <c r="K18" s="79" t="str">
        <f>[51]결승기록지!$F$13</f>
        <v>9:40.53</v>
      </c>
      <c r="L18" s="73" t="str">
        <f>[51]결승기록지!$C$14</f>
        <v>홍진표</v>
      </c>
      <c r="M18" s="74" t="str">
        <f>[51]결승기록지!$E$14</f>
        <v>충북체육고</v>
      </c>
      <c r="N18" s="79" t="str">
        <f>[51]결승기록지!$F$14</f>
        <v>9:48.82</v>
      </c>
      <c r="O18" s="73" t="str">
        <f>[51]결승기록지!$C$15</f>
        <v>임신순</v>
      </c>
      <c r="P18" s="74" t="str">
        <f>[51]결승기록지!$E$15</f>
        <v>단양고</v>
      </c>
      <c r="Q18" s="79" t="str">
        <f>[51]결승기록지!$F$15</f>
        <v>9:59.73</v>
      </c>
      <c r="R18" s="73" t="str">
        <f>[51]결승기록지!$C$16</f>
        <v>김주민</v>
      </c>
      <c r="S18" s="74" t="str">
        <f>[51]결승기록지!$E$16</f>
        <v>강원체육고</v>
      </c>
      <c r="T18" s="79" t="str">
        <f>[51]결승기록지!$F$16</f>
        <v>10:11.43</v>
      </c>
      <c r="U18" s="73" t="str">
        <f>[51]결승기록지!$C$17</f>
        <v>신민우</v>
      </c>
      <c r="V18" s="74" t="str">
        <f>[51]결승기록지!$E$17</f>
        <v>문창고</v>
      </c>
      <c r="W18" s="79" t="str">
        <f>[51]결승기록지!$F$17</f>
        <v>10:21.58</v>
      </c>
      <c r="X18" s="73" t="str">
        <f>[51]결승기록지!$C$18</f>
        <v>이승준</v>
      </c>
      <c r="Y18" s="74" t="str">
        <f>[51]결승기록지!$E$18</f>
        <v>서울체육고</v>
      </c>
      <c r="Z18" s="79" t="str">
        <f>[51]결승기록지!$F$18</f>
        <v>10:36.84</v>
      </c>
    </row>
    <row r="19" spans="1:26" s="137" customFormat="1" ht="13.5" customHeight="1">
      <c r="A19" s="32">
        <v>3</v>
      </c>
      <c r="B19" s="15" t="s">
        <v>137</v>
      </c>
      <c r="C19" s="73" t="str">
        <f>[52]결승기록지!$C$11</f>
        <v>임동민</v>
      </c>
      <c r="D19" s="74" t="str">
        <f>[52]결승기록지!$E$11</f>
        <v>경북체육고</v>
      </c>
      <c r="E19" s="79" t="str">
        <f>[52]결승기록지!$F$11</f>
        <v>45:55</v>
      </c>
      <c r="F19" s="73" t="str">
        <f>[52]결승기록지!$C$12</f>
        <v>김동영</v>
      </c>
      <c r="G19" s="74" t="str">
        <f>[52]결승기록지!$E$12</f>
        <v>부산체육고</v>
      </c>
      <c r="H19" s="79" t="str">
        <f>[52]결승기록지!$F$12</f>
        <v>46:15</v>
      </c>
      <c r="I19" s="73" t="str">
        <f>[52]결승기록지!$C$13</f>
        <v>이성윤</v>
      </c>
      <c r="J19" s="74" t="str">
        <f>[52]결승기록지!$E$13</f>
        <v>경북체육고</v>
      </c>
      <c r="K19" s="79" t="str">
        <f>[52]결승기록지!$F$13</f>
        <v>47:04</v>
      </c>
      <c r="L19" s="73" t="str">
        <f>[52]결승기록지!$C$14</f>
        <v>송정원</v>
      </c>
      <c r="M19" s="74" t="str">
        <f>[52]결승기록지!$E$14</f>
        <v>전남체육고</v>
      </c>
      <c r="N19" s="79" t="str">
        <f>[52]결승기록지!$F$14</f>
        <v>48:54</v>
      </c>
      <c r="O19" s="73" t="str">
        <f>[52]결승기록지!$C$15</f>
        <v>장재후</v>
      </c>
      <c r="P19" s="74" t="str">
        <f>[52]결승기록지!$E$15</f>
        <v>충남체육고</v>
      </c>
      <c r="Q19" s="79" t="str">
        <f>[52]결승기록지!$F$15</f>
        <v>49:32</v>
      </c>
      <c r="R19" s="73" t="str">
        <f>[52]결승기록지!$C$16</f>
        <v>하헌호</v>
      </c>
      <c r="S19" s="74" t="str">
        <f>[52]결승기록지!$E$16</f>
        <v>충북체육고</v>
      </c>
      <c r="T19" s="79" t="str">
        <f>[52]결승기록지!$F$16</f>
        <v>49:36</v>
      </c>
      <c r="U19" s="73" t="str">
        <f>[52]결승기록지!$C$17</f>
        <v>문종현</v>
      </c>
      <c r="V19" s="74" t="str">
        <f>[52]결승기록지!$E$17</f>
        <v>경북체육고</v>
      </c>
      <c r="W19" s="79" t="str">
        <f>[52]결승기록지!$F$17</f>
        <v>49:43</v>
      </c>
      <c r="X19" s="73" t="str">
        <f>[52]결승기록지!$C$18</f>
        <v>한종현</v>
      </c>
      <c r="Y19" s="74" t="str">
        <f>[52]결승기록지!$E$18</f>
        <v>충남체육고</v>
      </c>
      <c r="Z19" s="79" t="str">
        <f>[52]결승기록지!$F$18</f>
        <v>52.53</v>
      </c>
    </row>
    <row r="20" spans="1:26" s="137" customFormat="1" ht="13.5" customHeight="1">
      <c r="A20" s="63">
        <v>4</v>
      </c>
      <c r="B20" s="14" t="s">
        <v>138</v>
      </c>
      <c r="C20" s="80"/>
      <c r="D20" s="81" t="str">
        <f>[53]결승기록지!$E$11</f>
        <v>대전체육고</v>
      </c>
      <c r="E20" s="82">
        <f>[53]결승기록지!$F$11</f>
        <v>42.07</v>
      </c>
      <c r="F20" s="80"/>
      <c r="G20" s="81" t="str">
        <f>[53]결승기록지!$E$12</f>
        <v>전남체육고</v>
      </c>
      <c r="H20" s="82">
        <f>[53]결승기록지!$F$12</f>
        <v>42.15</v>
      </c>
      <c r="I20" s="80"/>
      <c r="J20" s="81" t="str">
        <f>[53]결승기록지!$E$13</f>
        <v>강원체육고</v>
      </c>
      <c r="K20" s="82">
        <f>[53]결승기록지!$F$13</f>
        <v>42.18</v>
      </c>
      <c r="L20" s="80"/>
      <c r="M20" s="81" t="str">
        <f>[53]결승기록지!$E$14</f>
        <v>충북체육고</v>
      </c>
      <c r="N20" s="82">
        <f>[53]결승기록지!$F$14</f>
        <v>42.79</v>
      </c>
      <c r="O20" s="80"/>
      <c r="P20" s="81" t="str">
        <f>[53]결승기록지!$E$15</f>
        <v>경남체육고</v>
      </c>
      <c r="Q20" s="82">
        <f>[53]결승기록지!$F$15</f>
        <v>42.98</v>
      </c>
      <c r="R20" s="80"/>
      <c r="S20" s="81" t="str">
        <f>[53]결승기록지!$E$16</f>
        <v>서울체육고</v>
      </c>
      <c r="T20" s="82">
        <f>[53]결승기록지!$F$16</f>
        <v>43.07</v>
      </c>
      <c r="U20" s="80"/>
      <c r="V20" s="81"/>
      <c r="W20" s="82"/>
      <c r="X20" s="80"/>
      <c r="Y20" s="81"/>
      <c r="Z20" s="82"/>
    </row>
    <row r="21" spans="1:26" s="137" customFormat="1" ht="13.5" customHeight="1">
      <c r="A21" s="63"/>
      <c r="B21" s="13"/>
      <c r="C21" s="140" t="str">
        <f>[53]결승기록지!$C$11</f>
        <v>오윤석 김남혁 김효빈 강규범</v>
      </c>
      <c r="D21" s="141"/>
      <c r="E21" s="142"/>
      <c r="F21" s="111" t="str">
        <f>[53]결승기록지!$C$12</f>
        <v>천하림 이창윤 조영민 김민수</v>
      </c>
      <c r="G21" s="112"/>
      <c r="H21" s="113"/>
      <c r="I21" s="111" t="str">
        <f>[53]결승기록지!$C$13</f>
        <v>김동원 박상민 박건률 이기재</v>
      </c>
      <c r="J21" s="112"/>
      <c r="K21" s="113"/>
      <c r="L21" s="111" t="str">
        <f>[53]결승기록지!$C$14</f>
        <v>이주호 김현민 방민식 정봉민</v>
      </c>
      <c r="M21" s="112"/>
      <c r="N21" s="113"/>
      <c r="O21" s="111" t="str">
        <f>[53]결승기록지!$C$15</f>
        <v>임기혁 이승준 조현수 김길훈</v>
      </c>
      <c r="P21" s="112"/>
      <c r="Q21" s="113"/>
      <c r="R21" s="111" t="str">
        <f>[53]결승기록지!$C$16</f>
        <v>유지훈 곽현빈 이성진 주진영</v>
      </c>
      <c r="S21" s="112"/>
      <c r="T21" s="113"/>
      <c r="U21" s="111"/>
      <c r="V21" s="112"/>
      <c r="W21" s="113"/>
      <c r="X21" s="111"/>
      <c r="Y21" s="112"/>
      <c r="Z21" s="113"/>
    </row>
    <row r="22" spans="1:26" s="137" customFormat="1" ht="13.5" customHeight="1">
      <c r="A22" s="143">
        <v>5</v>
      </c>
      <c r="B22" s="14" t="s">
        <v>139</v>
      </c>
      <c r="C22" s="80"/>
      <c r="D22" s="81" t="str">
        <f>[54]결승기록지!$E$11</f>
        <v>전남체육고</v>
      </c>
      <c r="E22" s="82" t="str">
        <f>[54]결승기록지!$F$11</f>
        <v>3:19.47</v>
      </c>
      <c r="F22" s="80"/>
      <c r="G22" s="81" t="str">
        <f>[54]결승기록지!$E$12</f>
        <v>서울체육고</v>
      </c>
      <c r="H22" s="82" t="str">
        <f>[54]결승기록지!$F$12</f>
        <v>3:25.24</v>
      </c>
      <c r="I22" s="80"/>
      <c r="J22" s="81" t="str">
        <f>[54]결승기록지!$E$13</f>
        <v>용남고</v>
      </c>
      <c r="K22" s="82" t="str">
        <f>[54]결승기록지!$F$13</f>
        <v>3:25.62</v>
      </c>
      <c r="L22" s="80"/>
      <c r="M22" s="81" t="str">
        <f>[54]결승기록지!$E$14</f>
        <v>광주체육고</v>
      </c>
      <c r="N22" s="82" t="str">
        <f>[54]결승기록지!$F$14</f>
        <v>3:28.02</v>
      </c>
      <c r="O22" s="80"/>
      <c r="P22" s="81" t="str">
        <f>[54]결승기록지!$E$15</f>
        <v>충북체육고</v>
      </c>
      <c r="Q22" s="82" t="str">
        <f>[54]결승기록지!$F$15</f>
        <v>3:34.31</v>
      </c>
      <c r="R22" s="80"/>
      <c r="S22" s="81" t="str">
        <f>[54]결승기록지!$E$16</f>
        <v>부산사대부설고</v>
      </c>
      <c r="T22" s="82" t="str">
        <f>[54]결승기록지!$F$16</f>
        <v>3:44.64</v>
      </c>
      <c r="U22" s="80"/>
      <c r="V22" s="81" t="str">
        <f>[54]결승기록지!$E$17</f>
        <v>김포제일공업고</v>
      </c>
      <c r="W22" s="82" t="str">
        <f>[54]결승기록지!$F$17</f>
        <v>3:45.89</v>
      </c>
      <c r="X22" s="80"/>
      <c r="Y22" s="81"/>
      <c r="Z22" s="82"/>
    </row>
    <row r="23" spans="1:26" s="137" customFormat="1" ht="13.5" customHeight="1">
      <c r="A23" s="143"/>
      <c r="B23" s="13"/>
      <c r="C23" s="111" t="str">
        <f>[54]결승기록지!$C$11</f>
        <v>조영민 조한솔 이창윤 천하림</v>
      </c>
      <c r="D23" s="112"/>
      <c r="E23" s="113"/>
      <c r="F23" s="111" t="str">
        <f>[54]결승기록지!$C$12</f>
        <v>정경민 주진영 곽현빈 오지성</v>
      </c>
      <c r="G23" s="112"/>
      <c r="H23" s="113"/>
      <c r="I23" s="111" t="str">
        <f>[54]결승기록지!$C$13</f>
        <v>이돈길 엄소웅 이혁기 홍건의</v>
      </c>
      <c r="J23" s="112"/>
      <c r="K23" s="113"/>
      <c r="L23" s="111" t="str">
        <f>[54]결승기록지!$C$14</f>
        <v>김우혁 이원빈 송원선 한승완</v>
      </c>
      <c r="M23" s="112"/>
      <c r="N23" s="113"/>
      <c r="O23" s="111" t="str">
        <f>[54]결승기록지!$C$15</f>
        <v>방민식 이현용 조경현 정봉민</v>
      </c>
      <c r="P23" s="112"/>
      <c r="Q23" s="113"/>
      <c r="R23" s="111" t="str">
        <f>[54]결승기록지!$C$16</f>
        <v>이동환 손대상 심재한 김진식</v>
      </c>
      <c r="S23" s="112"/>
      <c r="T23" s="113"/>
      <c r="U23" s="111" t="str">
        <f>[54]결승기록지!$C$17</f>
        <v>노다원 황용빈 송성재 김형욱</v>
      </c>
      <c r="V23" s="112"/>
      <c r="W23" s="113"/>
      <c r="X23" s="111"/>
      <c r="Y23" s="112"/>
      <c r="Z23" s="113"/>
    </row>
    <row r="24" spans="1:26" s="137" customFormat="1" ht="13.5" customHeight="1">
      <c r="A24" s="33">
        <v>2</v>
      </c>
      <c r="B24" s="14" t="s">
        <v>85</v>
      </c>
      <c r="C24" s="80" t="str">
        <f>[55]높이!$C$11</f>
        <v>박순호</v>
      </c>
      <c r="D24" s="81" t="str">
        <f>[55]높이!$E$11</f>
        <v>문산수억고</v>
      </c>
      <c r="E24" s="82">
        <f>[55]높이!$F$11</f>
        <v>2.0499999999999998</v>
      </c>
      <c r="F24" s="80" t="str">
        <f>[55]높이!$C$12</f>
        <v>유성은</v>
      </c>
      <c r="G24" s="81" t="str">
        <f>[55]높이!$E$12</f>
        <v>충북체육고</v>
      </c>
      <c r="H24" s="82">
        <f>[55]높이!$F$12</f>
        <v>1.93</v>
      </c>
      <c r="I24" s="80" t="str">
        <f>[55]높이!$C$13</f>
        <v>양지석</v>
      </c>
      <c r="J24" s="81" t="str">
        <f>[55]높이!$E$13</f>
        <v>강원체육고</v>
      </c>
      <c r="K24" s="82">
        <f>[55]높이!$F$13</f>
        <v>1.93</v>
      </c>
      <c r="L24" s="80" t="str">
        <f>[55]높이!$C$14</f>
        <v>김효일</v>
      </c>
      <c r="M24" s="81" t="str">
        <f>[55]높이!$E$14</f>
        <v>포항두호고</v>
      </c>
      <c r="N24" s="82">
        <f>[55]높이!$F$14</f>
        <v>1.93</v>
      </c>
      <c r="O24" s="80" t="str">
        <f>[55]높이!$C$15</f>
        <v>박성민</v>
      </c>
      <c r="P24" s="81" t="str">
        <f>[55]높이!$E$15</f>
        <v>전남체육고</v>
      </c>
      <c r="Q24" s="82">
        <f>[55]높이!$F$15</f>
        <v>1.93</v>
      </c>
      <c r="R24" s="80"/>
      <c r="S24" s="81"/>
      <c r="T24" s="82"/>
      <c r="U24" s="80"/>
      <c r="V24" s="81"/>
      <c r="W24" s="82"/>
      <c r="X24" s="80"/>
      <c r="Y24" s="81"/>
      <c r="Z24" s="82"/>
    </row>
    <row r="25" spans="1:26" s="137" customFormat="1" ht="13.5" customHeight="1">
      <c r="A25" s="32">
        <v>2</v>
      </c>
      <c r="B25" s="15" t="s">
        <v>140</v>
      </c>
      <c r="C25" s="73" t="str">
        <f>[55]장대!$C$11</f>
        <v>김찬민</v>
      </c>
      <c r="D25" s="74" t="str">
        <f>[55]장대!$E$11</f>
        <v>부산체육고</v>
      </c>
      <c r="E25" s="79" t="str">
        <f>[55]장대!$F$11</f>
        <v>4.60</v>
      </c>
      <c r="F25" s="73" t="str">
        <f>[55]장대!$C$12</f>
        <v>이동현</v>
      </c>
      <c r="G25" s="74" t="str">
        <f>[55]장대!$E$12</f>
        <v>대전체육고</v>
      </c>
      <c r="H25" s="79" t="str">
        <f>[55]장대!$F$12</f>
        <v>4.20</v>
      </c>
      <c r="I25" s="73"/>
      <c r="J25" s="74"/>
      <c r="K25" s="79"/>
      <c r="L25" s="73"/>
      <c r="M25" s="74"/>
      <c r="N25" s="79"/>
      <c r="O25" s="73"/>
      <c r="P25" s="74"/>
      <c r="Q25" s="79"/>
      <c r="R25" s="73"/>
      <c r="S25" s="74"/>
      <c r="T25" s="79"/>
      <c r="U25" s="73"/>
      <c r="V25" s="74"/>
      <c r="W25" s="79"/>
      <c r="X25" s="73"/>
      <c r="Y25" s="74"/>
      <c r="Z25" s="79"/>
    </row>
    <row r="26" spans="1:26" s="137" customFormat="1" ht="13.5" customHeight="1">
      <c r="A26" s="63">
        <v>2</v>
      </c>
      <c r="B26" s="14" t="s">
        <v>89</v>
      </c>
      <c r="C26" s="80" t="str">
        <f>[55]멀리!$C$11</f>
        <v>김민수</v>
      </c>
      <c r="D26" s="81" t="str">
        <f>[55]멀리!$E$11</f>
        <v>전남체육고</v>
      </c>
      <c r="E26" s="82">
        <f>[55]멀리!$F$11</f>
        <v>7.28</v>
      </c>
      <c r="F26" s="80" t="str">
        <f>[55]멀리!$C$12</f>
        <v>조홍조</v>
      </c>
      <c r="G26" s="81" t="str">
        <f>[55]멀리!$E$12</f>
        <v>경북체육고</v>
      </c>
      <c r="H26" s="82">
        <f>[55]멀리!$F$12</f>
        <v>7.21</v>
      </c>
      <c r="I26" s="80" t="str">
        <f>[55]멀리!$C$13</f>
        <v>이승준</v>
      </c>
      <c r="J26" s="81" t="str">
        <f>[55]멀리!$E$13</f>
        <v>경기유신고</v>
      </c>
      <c r="K26" s="82" t="str">
        <f>[55]멀리!$F$13</f>
        <v>7.20</v>
      </c>
      <c r="L26" s="80" t="str">
        <f>[55]멀리!$C$14</f>
        <v>최종훈</v>
      </c>
      <c r="M26" s="81" t="str">
        <f>[55]멀리!$E$14</f>
        <v>경기체육고</v>
      </c>
      <c r="N26" s="82">
        <f>[55]멀리!$F$14</f>
        <v>7.02</v>
      </c>
      <c r="O26" s="80" t="str">
        <f>[55]멀리!$C$15</f>
        <v>이건우</v>
      </c>
      <c r="P26" s="81" t="str">
        <f>[55]멀리!$E$15</f>
        <v>남녕고</v>
      </c>
      <c r="Q26" s="82">
        <f>[55]멀리!$F$15</f>
        <v>6.78</v>
      </c>
      <c r="R26" s="80" t="str">
        <f>[55]멀리!$C$16</f>
        <v>서현민</v>
      </c>
      <c r="S26" s="81" t="str">
        <f>[55]멀리!$E$16</f>
        <v>경북체육고</v>
      </c>
      <c r="T26" s="82">
        <f>[55]멀리!$F$16</f>
        <v>6.78</v>
      </c>
      <c r="U26" s="80" t="str">
        <f>[55]멀리!$C$17</f>
        <v>손민수</v>
      </c>
      <c r="V26" s="81" t="str">
        <f>[55]멀리!$E$17</f>
        <v>광주체육고</v>
      </c>
      <c r="W26" s="82">
        <f>[55]멀리!$F$17</f>
        <v>6.69</v>
      </c>
      <c r="X26" s="80" t="str">
        <f>[55]멀리!$C$18</f>
        <v>정현민</v>
      </c>
      <c r="Y26" s="81" t="str">
        <f>[55]멀리!$E$18</f>
        <v>광주체육고</v>
      </c>
      <c r="Z26" s="82">
        <f>[55]멀리!$F$18</f>
        <v>6.37</v>
      </c>
    </row>
    <row r="27" spans="1:26" s="137" customFormat="1" ht="13.5" customHeight="1">
      <c r="A27" s="63"/>
      <c r="B27" s="13" t="s">
        <v>68</v>
      </c>
      <c r="C27" s="97"/>
      <c r="D27" s="144" t="str">
        <f>[55]멀리!$G$11</f>
        <v>1.0</v>
      </c>
      <c r="E27" s="99"/>
      <c r="F27" s="97"/>
      <c r="G27" s="144" t="str">
        <f>[55]멀리!$G$12</f>
        <v>-0.0</v>
      </c>
      <c r="H27" s="99"/>
      <c r="I27" s="97"/>
      <c r="J27" s="144" t="str">
        <f>[55]멀리!$G$13</f>
        <v>0.1</v>
      </c>
      <c r="K27" s="99"/>
      <c r="L27" s="97"/>
      <c r="M27" s="144" t="str">
        <f>[55]멀리!$G$14</f>
        <v>0.2</v>
      </c>
      <c r="N27" s="99"/>
      <c r="O27" s="97"/>
      <c r="P27" s="144" t="str">
        <f>[55]멀리!$G$15</f>
        <v>0.1</v>
      </c>
      <c r="Q27" s="99"/>
      <c r="R27" s="97"/>
      <c r="S27" s="144" t="str">
        <f>[55]멀리!$G$16</f>
        <v>0.2</v>
      </c>
      <c r="T27" s="99"/>
      <c r="U27" s="97"/>
      <c r="V27" s="144" t="str">
        <f>[55]멀리!$G$17</f>
        <v>-0.7</v>
      </c>
      <c r="W27" s="99"/>
      <c r="X27" s="97"/>
      <c r="Y27" s="144" t="str">
        <f>[55]멀리!$G$18</f>
        <v>0.1</v>
      </c>
      <c r="Z27" s="99"/>
    </row>
    <row r="28" spans="1:26" s="137" customFormat="1" ht="13.5" customHeight="1">
      <c r="A28" s="63">
        <v>4</v>
      </c>
      <c r="B28" s="14" t="s">
        <v>91</v>
      </c>
      <c r="C28" s="80" t="str">
        <f>[55]세단!$C$11</f>
        <v>서민규</v>
      </c>
      <c r="D28" s="81" t="str">
        <f>[55]세단!$E$11</f>
        <v>전북체육고</v>
      </c>
      <c r="E28" s="82">
        <f>[55]세단!$F$11</f>
        <v>14.81</v>
      </c>
      <c r="F28" s="80" t="str">
        <f>[55]세단!$C$12</f>
        <v>이민제</v>
      </c>
      <c r="G28" s="81" t="str">
        <f>[55]세단!$E$12</f>
        <v>서울체육고</v>
      </c>
      <c r="H28" s="82">
        <f>[55]세단!$F$12</f>
        <v>14.72</v>
      </c>
      <c r="I28" s="80" t="str">
        <f>[55]세단!$C$13</f>
        <v>문성빈</v>
      </c>
      <c r="J28" s="81" t="str">
        <f>[55]세단!$E$13</f>
        <v>경기소래고</v>
      </c>
      <c r="K28" s="82">
        <f>[55]세단!$F$13</f>
        <v>14.52</v>
      </c>
      <c r="L28" s="80" t="str">
        <f>[55]세단!$C$14</f>
        <v>노승우</v>
      </c>
      <c r="M28" s="81" t="str">
        <f>[55]세단!$E$14</f>
        <v>광주체육고</v>
      </c>
      <c r="N28" s="82" t="str">
        <f>[55]세단!$F$14</f>
        <v>14.50</v>
      </c>
      <c r="O28" s="80" t="str">
        <f>[55]세단!$C$15</f>
        <v>윤성현</v>
      </c>
      <c r="P28" s="81" t="str">
        <f>[55]세단!$E$15</f>
        <v>경남체육고</v>
      </c>
      <c r="Q28" s="82">
        <f>[55]세단!$F$15</f>
        <v>14.25</v>
      </c>
      <c r="R28" s="80" t="str">
        <f>[55]세단!$C$16</f>
        <v>박지원</v>
      </c>
      <c r="S28" s="81" t="str">
        <f>[55]세단!$E$16</f>
        <v>경복고</v>
      </c>
      <c r="T28" s="82">
        <f>[55]세단!$F$16</f>
        <v>14.24</v>
      </c>
      <c r="U28" s="80" t="str">
        <f>[55]세단!$C$17</f>
        <v>강태윤</v>
      </c>
      <c r="V28" s="81" t="str">
        <f>[55]세단!$E$17</f>
        <v>강원체육고</v>
      </c>
      <c r="W28" s="82" t="str">
        <f>[55]세단!$F$17</f>
        <v>13.90</v>
      </c>
      <c r="X28" s="80" t="str">
        <f>[55]세단!$C$18</f>
        <v>전창민</v>
      </c>
      <c r="Y28" s="81" t="str">
        <f>[55]세단!$E$18</f>
        <v>세정상업고</v>
      </c>
      <c r="Z28" s="82">
        <f>[55]세단!$F$18</f>
        <v>13.81</v>
      </c>
    </row>
    <row r="29" spans="1:26" s="137" customFormat="1" ht="13.5" customHeight="1">
      <c r="A29" s="63"/>
      <c r="B29" s="13" t="s">
        <v>141</v>
      </c>
      <c r="C29" s="97"/>
      <c r="D29" s="98" t="str">
        <f>[55]세단!$G$11</f>
        <v>-1.0</v>
      </c>
      <c r="E29" s="99"/>
      <c r="F29" s="97"/>
      <c r="G29" s="98" t="str">
        <f>[55]세단!$G$12</f>
        <v>-0.1</v>
      </c>
      <c r="H29" s="99"/>
      <c r="I29" s="97"/>
      <c r="J29" s="98" t="str">
        <f>[55]세단!$G$13</f>
        <v>-0.3</v>
      </c>
      <c r="K29" s="99"/>
      <c r="L29" s="97"/>
      <c r="M29" s="98" t="str">
        <f>[55]세단!$G$14</f>
        <v>-0.1</v>
      </c>
      <c r="N29" s="99"/>
      <c r="O29" s="97"/>
      <c r="P29" s="98" t="str">
        <f>[55]세단!$G$15</f>
        <v>0.1</v>
      </c>
      <c r="Q29" s="99"/>
      <c r="R29" s="97"/>
      <c r="S29" s="98" t="str">
        <f>[55]세단!$G$16</f>
        <v>-1.0</v>
      </c>
      <c r="T29" s="99"/>
      <c r="U29" s="97"/>
      <c r="V29" s="98" t="str">
        <f>[55]세단!$G$17</f>
        <v>0.0</v>
      </c>
      <c r="W29" s="99"/>
      <c r="X29" s="97"/>
      <c r="Y29" s="98" t="str">
        <f>[55]세단!$G$18</f>
        <v>-0.8</v>
      </c>
      <c r="Z29" s="99"/>
    </row>
    <row r="30" spans="1:26" s="137" customFormat="1" ht="13.5" customHeight="1">
      <c r="A30" s="32">
        <v>2</v>
      </c>
      <c r="B30" s="15" t="s">
        <v>142</v>
      </c>
      <c r="C30" s="73" t="str">
        <f>[55]포환!$C$11</f>
        <v>이상명</v>
      </c>
      <c r="D30" s="74" t="str">
        <f>[55]포환!$E$11</f>
        <v>경남체육고</v>
      </c>
      <c r="E30" s="79">
        <f>[55]포환!$F$11</f>
        <v>17.63</v>
      </c>
      <c r="F30" s="73" t="str">
        <f>[55]포환!$C$12</f>
        <v>이태경</v>
      </c>
      <c r="G30" s="74" t="str">
        <f>[55]포환!$E$12</f>
        <v>부산체육고</v>
      </c>
      <c r="H30" s="79" t="str">
        <f>[55]포환!$F$12</f>
        <v>17.00</v>
      </c>
      <c r="I30" s="73" t="str">
        <f>[55]포환!$C$13</f>
        <v>이성빈</v>
      </c>
      <c r="J30" s="74" t="str">
        <f>[55]포환!$E$13</f>
        <v>이리공업고</v>
      </c>
      <c r="K30" s="79" t="str">
        <f>[55]포환!$F$13</f>
        <v>16.90</v>
      </c>
      <c r="L30" s="73" t="str">
        <f>[55]포환!$C$14</f>
        <v>이규태</v>
      </c>
      <c r="M30" s="74" t="str">
        <f>[55]포환!$E$14</f>
        <v>포천일고</v>
      </c>
      <c r="N30" s="79">
        <f>[55]포환!$F$14</f>
        <v>15.95</v>
      </c>
      <c r="O30" s="73" t="str">
        <f>[55]포환!$C$15</f>
        <v>김원탁</v>
      </c>
      <c r="P30" s="74" t="str">
        <f>[55]포환!$E$15</f>
        <v>포항두호고</v>
      </c>
      <c r="Q30" s="79">
        <f>[55]포환!$F$15</f>
        <v>14.65</v>
      </c>
      <c r="R30" s="73" t="str">
        <f>[55]포환!$C$16</f>
        <v>윤은철</v>
      </c>
      <c r="S30" s="74" t="str">
        <f>[55]포환!$E$16</f>
        <v>충현고</v>
      </c>
      <c r="T30" s="79" t="str">
        <f>[55]포환!$F$16</f>
        <v>14.40</v>
      </c>
      <c r="U30" s="73" t="str">
        <f>[55]포환!$C$17</f>
        <v>김홍규</v>
      </c>
      <c r="V30" s="74" t="str">
        <f>[55]포환!$E$17</f>
        <v>한솔고</v>
      </c>
      <c r="W30" s="79">
        <f>[55]포환!$F$17</f>
        <v>14.36</v>
      </c>
      <c r="X30" s="73" t="str">
        <f>[55]포환!$C$18</f>
        <v>김태현</v>
      </c>
      <c r="Y30" s="74" t="str">
        <f>[55]포환!$E$18</f>
        <v>충북체육고</v>
      </c>
      <c r="Z30" s="79">
        <f>[55]포환!$F$18</f>
        <v>12.99</v>
      </c>
    </row>
    <row r="31" spans="1:26" s="137" customFormat="1" ht="13.5" customHeight="1">
      <c r="A31" s="32">
        <v>5</v>
      </c>
      <c r="B31" s="15" t="s">
        <v>143</v>
      </c>
      <c r="C31" s="73" t="str">
        <f>[55]원반!$C$11</f>
        <v>서이주</v>
      </c>
      <c r="D31" s="74" t="str">
        <f>[55]원반!$E$11</f>
        <v>광주체육고</v>
      </c>
      <c r="E31" s="79" t="str">
        <f>[55]원반!$F$11</f>
        <v>44.40</v>
      </c>
      <c r="F31" s="73" t="str">
        <f>[55]원반!$C$12</f>
        <v>우인하</v>
      </c>
      <c r="G31" s="74" t="str">
        <f>[55]원반!$E$12</f>
        <v>문창고</v>
      </c>
      <c r="H31" s="79" t="str">
        <f>[55]원반!$F$12</f>
        <v>43.46</v>
      </c>
      <c r="I31" s="73" t="str">
        <f>[55]원반!$C$13</f>
        <v>김준수</v>
      </c>
      <c r="J31" s="74" t="str">
        <f>[55]원반!$E$13</f>
        <v>경북체육고</v>
      </c>
      <c r="K31" s="79" t="str">
        <f>[55]원반!$F$13</f>
        <v>41.31</v>
      </c>
      <c r="L31" s="73" t="str">
        <f>[55]원반!$C$14</f>
        <v>이수한</v>
      </c>
      <c r="M31" s="74" t="str">
        <f>[55]원반!$E$14</f>
        <v>충북체육고</v>
      </c>
      <c r="N31" s="79" t="str">
        <f>[55]원반!$F$14</f>
        <v>40.82</v>
      </c>
      <c r="O31" s="73" t="str">
        <f>[55]원반!$C$15</f>
        <v>방륭</v>
      </c>
      <c r="P31" s="74" t="str">
        <f>[55]원반!$E$15</f>
        <v>경남체육고</v>
      </c>
      <c r="Q31" s="79" t="str">
        <f>[55]원반!$F$15</f>
        <v>40.77</v>
      </c>
      <c r="R31" s="73" t="str">
        <f>[55]원반!$C$16</f>
        <v>안태규</v>
      </c>
      <c r="S31" s="74" t="str">
        <f>[55]원반!$E$16</f>
        <v>대구체육고</v>
      </c>
      <c r="T31" s="79" t="str">
        <f>[55]원반!$F$16</f>
        <v>40.51</v>
      </c>
      <c r="U31" s="73" t="str">
        <f>[55]원반!$C$17</f>
        <v>정상민</v>
      </c>
      <c r="V31" s="74" t="str">
        <f>[55]원반!$E$17</f>
        <v>충남체육고</v>
      </c>
      <c r="W31" s="79" t="str">
        <f>[55]원반!$F$17</f>
        <v>39.62</v>
      </c>
      <c r="X31" s="73" t="str">
        <f>[55]원반!$C$18</f>
        <v>유영훈</v>
      </c>
      <c r="Y31" s="74" t="str">
        <f>[55]원반!$E$18</f>
        <v>문창고</v>
      </c>
      <c r="Z31" s="79" t="str">
        <f>[55]원반!$F$18</f>
        <v>39.61</v>
      </c>
    </row>
    <row r="32" spans="1:26" s="137" customFormat="1" ht="13.5" customHeight="1">
      <c r="A32" s="32">
        <v>1</v>
      </c>
      <c r="B32" s="15" t="s">
        <v>144</v>
      </c>
      <c r="C32" s="73" t="str">
        <f>[55]해머!$C$11</f>
        <v>황미르</v>
      </c>
      <c r="D32" s="74" t="str">
        <f>[55]해머!$E$11</f>
        <v>이리공업고</v>
      </c>
      <c r="E32" s="79">
        <f>[55]해머!$F$11</f>
        <v>60.63</v>
      </c>
      <c r="F32" s="73" t="str">
        <f>[55]해머!$C$12</f>
        <v>이희영</v>
      </c>
      <c r="G32" s="74" t="str">
        <f>[55]해머!$E$12</f>
        <v>전북체육고</v>
      </c>
      <c r="H32" s="79" t="str">
        <f>[55]해머!$F$12</f>
        <v>56.60</v>
      </c>
      <c r="I32" s="73" t="str">
        <f>[55]해머!$C$13</f>
        <v>유병호</v>
      </c>
      <c r="J32" s="74" t="str">
        <f>[55]해머!$E$13</f>
        <v>충북체육고</v>
      </c>
      <c r="K32" s="79">
        <f>[55]해머!$F$13</f>
        <v>50.52</v>
      </c>
      <c r="L32" s="73" t="str">
        <f>[55]해머!$C$14</f>
        <v>이용준</v>
      </c>
      <c r="M32" s="74" t="str">
        <f>[55]해머!$E$14</f>
        <v>문창고</v>
      </c>
      <c r="N32" s="79">
        <f>[55]해머!$F$14</f>
        <v>45.31</v>
      </c>
      <c r="O32" s="73" t="str">
        <f>[55]해머!$C$15</f>
        <v>홍종호</v>
      </c>
      <c r="P32" s="74" t="str">
        <f>[55]해머!$E$15</f>
        <v>이리공업고</v>
      </c>
      <c r="Q32" s="79">
        <f>[55]해머!$F$15</f>
        <v>44.33</v>
      </c>
      <c r="R32" s="73" t="str">
        <f>[55]해머!$C$16</f>
        <v>김정민</v>
      </c>
      <c r="S32" s="74" t="str">
        <f>[55]해머!$E$16</f>
        <v>전북체육고</v>
      </c>
      <c r="T32" s="79" t="str">
        <f>[55]해머!$F$16</f>
        <v>39.80</v>
      </c>
      <c r="U32" s="73"/>
      <c r="V32" s="74"/>
      <c r="W32" s="79"/>
      <c r="X32" s="73"/>
      <c r="Y32" s="74"/>
      <c r="Z32" s="79"/>
    </row>
    <row r="33" spans="1:26" s="137" customFormat="1" ht="13.5" customHeight="1">
      <c r="A33" s="138">
        <v>3</v>
      </c>
      <c r="B33" s="15" t="s">
        <v>145</v>
      </c>
      <c r="C33" s="73" t="str">
        <f>[55]투창!$C$11</f>
        <v>이민우</v>
      </c>
      <c r="D33" s="74" t="str">
        <f>[55]투창!$E$11</f>
        <v>강원체육고</v>
      </c>
      <c r="E33" s="79">
        <f>[55]투창!$F$11</f>
        <v>59.89</v>
      </c>
      <c r="F33" s="73" t="str">
        <f>[55]투창!$C$12</f>
        <v>최상호</v>
      </c>
      <c r="G33" s="74" t="str">
        <f>[55]투창!$E$12</f>
        <v>서울체육고</v>
      </c>
      <c r="H33" s="79">
        <f>[55]투창!$F$12</f>
        <v>59.49</v>
      </c>
      <c r="I33" s="73" t="str">
        <f>[55]투창!$C$13</f>
        <v>이주하</v>
      </c>
      <c r="J33" s="74" t="str">
        <f>[55]투창!$E$13</f>
        <v>서울체육고</v>
      </c>
      <c r="K33" s="79">
        <f>[55]투창!$F$13</f>
        <v>58.55</v>
      </c>
      <c r="L33" s="73" t="str">
        <f>[55]투창!$C$14</f>
        <v>오현수</v>
      </c>
      <c r="M33" s="74" t="str">
        <f>[55]투창!$E$14</f>
        <v>경남체육고</v>
      </c>
      <c r="N33" s="79">
        <f>[55]투창!$F$14</f>
        <v>57.11</v>
      </c>
      <c r="O33" s="73" t="str">
        <f>[55]투창!$C$15</f>
        <v>권용은</v>
      </c>
      <c r="P33" s="74" t="str">
        <f>[55]투창!$E$15</f>
        <v>문창고</v>
      </c>
      <c r="Q33" s="79" t="str">
        <f>[55]투창!$F$15</f>
        <v>57.10</v>
      </c>
      <c r="R33" s="73" t="str">
        <f>[55]투창!$C$16</f>
        <v>박주언</v>
      </c>
      <c r="S33" s="74" t="str">
        <f>[55]투창!$E$16</f>
        <v>광주체육고</v>
      </c>
      <c r="T33" s="79">
        <f>[55]투창!$F$16</f>
        <v>55.29</v>
      </c>
      <c r="U33" s="73" t="str">
        <f>[55]투창!$C$17</f>
        <v>최승준</v>
      </c>
      <c r="V33" s="74" t="str">
        <f>[55]투창!$E$17</f>
        <v>충남체육고</v>
      </c>
      <c r="W33" s="79">
        <f>[55]투창!$F$17</f>
        <v>54.62</v>
      </c>
      <c r="X33" s="73" t="str">
        <f>[55]투창!$C$18</f>
        <v>김민기</v>
      </c>
      <c r="Y33" s="74" t="str">
        <f>[55]투창!$E$18</f>
        <v>부산체육고</v>
      </c>
      <c r="Z33" s="79">
        <f>[55]투창!$F$18</f>
        <v>54.02</v>
      </c>
    </row>
    <row r="34" spans="1:26" s="137" customFormat="1" ht="13.5" customHeight="1">
      <c r="A34" s="32">
        <v>4</v>
      </c>
      <c r="B34" s="15" t="s">
        <v>146</v>
      </c>
      <c r="C34" s="73" t="str">
        <f>'[55]10종경기'!$C$11</f>
        <v>김기훈</v>
      </c>
      <c r="D34" s="74" t="str">
        <f>'[55]10종경기'!$E$11</f>
        <v>전남체육고</v>
      </c>
      <c r="E34" s="79" t="str">
        <f>'[55]10종경기'!$F$11</f>
        <v>5,439점</v>
      </c>
      <c r="F34" s="73" t="str">
        <f>'[55]10종경기'!$C$12</f>
        <v>박정우</v>
      </c>
      <c r="G34" s="74" t="str">
        <f>'[55]10종경기'!$E$12</f>
        <v>부산체육고</v>
      </c>
      <c r="H34" s="79" t="str">
        <f>'[55]10종경기'!$F$12</f>
        <v>4,877점</v>
      </c>
      <c r="I34" s="73" t="str">
        <f>'[55]10종경기'!$C$13</f>
        <v>류광현</v>
      </c>
      <c r="J34" s="74" t="str">
        <f>'[55]10종경기'!$E$13</f>
        <v>경북체육고</v>
      </c>
      <c r="K34" s="79" t="str">
        <f>'[55]10종경기'!$F$13</f>
        <v>4,757점</v>
      </c>
      <c r="L34" s="73" t="str">
        <f>'[55]10종경기'!$C$14</f>
        <v>유성은</v>
      </c>
      <c r="M34" s="74" t="str">
        <f>'[55]10종경기'!$E$14</f>
        <v>충북체육고</v>
      </c>
      <c r="N34" s="79" t="str">
        <f>'[55]10종경기'!$F$14</f>
        <v>4,717점</v>
      </c>
      <c r="O34" s="73" t="str">
        <f>'[55]10종경기'!$C$15</f>
        <v>신동헌</v>
      </c>
      <c r="P34" s="74" t="str">
        <f>'[55]10종경기'!$E$15</f>
        <v>충남고</v>
      </c>
      <c r="Q34" s="79" t="str">
        <f>'[55]10종경기'!$F$15</f>
        <v>4,653점</v>
      </c>
      <c r="R34" s="73" t="str">
        <f>'[55]10종경기'!$C$16</f>
        <v>김호영</v>
      </c>
      <c r="S34" s="74" t="str">
        <f>'[55]10종경기'!$E$16</f>
        <v>서울체육고</v>
      </c>
      <c r="T34" s="79" t="str">
        <f>'[55]10종경기'!$F$16</f>
        <v>4,512점</v>
      </c>
      <c r="U34" s="73"/>
      <c r="V34" s="74"/>
      <c r="W34" s="79"/>
      <c r="X34" s="73"/>
      <c r="Y34" s="74"/>
      <c r="Z34" s="79"/>
    </row>
    <row r="35" spans="1:26" s="137" customFormat="1" ht="13.5" customHeight="1">
      <c r="A35" s="35"/>
      <c r="B35" s="17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s="137" customFormat="1" ht="15.75" customHeight="1">
      <c r="A36" s="35"/>
      <c r="B36" s="11" t="s">
        <v>147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34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spans="1:26" s="135" customFormat="1">
      <c r="A38" s="3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showGridLines="0" view="pageBreakPreview" zoomScaleSheetLayoutView="100" workbookViewId="0">
      <selection activeCell="E2" sqref="E2:T2"/>
    </sheetView>
  </sheetViews>
  <sheetFormatPr defaultRowHeight="13.5"/>
  <cols>
    <col min="1" max="1" width="2.3320312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33"/>
    </row>
    <row r="2" spans="1:26" s="9" customFormat="1" ht="45" customHeight="1" thickBot="1">
      <c r="A2" s="33"/>
      <c r="B2" s="10"/>
      <c r="C2" s="10"/>
      <c r="D2" s="10"/>
      <c r="E2" s="59" t="s">
        <v>46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48</v>
      </c>
      <c r="V2" s="30"/>
      <c r="W2" s="30"/>
      <c r="X2" s="30"/>
      <c r="Y2" s="30"/>
      <c r="Z2" s="30"/>
    </row>
    <row r="3" spans="1:26" s="9" customFormat="1" ht="14.25" thickTop="1">
      <c r="A3" s="33"/>
      <c r="B3" s="56" t="s">
        <v>148</v>
      </c>
      <c r="C3" s="56"/>
      <c r="D3" s="10"/>
      <c r="E3" s="10"/>
      <c r="F3" s="61" t="s">
        <v>51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100</v>
      </c>
      <c r="C5" s="2"/>
      <c r="D5" s="3" t="s">
        <v>101</v>
      </c>
      <c r="E5" s="4"/>
      <c r="F5" s="2"/>
      <c r="G5" s="3" t="s">
        <v>102</v>
      </c>
      <c r="H5" s="4"/>
      <c r="I5" s="2"/>
      <c r="J5" s="3" t="s">
        <v>103</v>
      </c>
      <c r="K5" s="4"/>
      <c r="L5" s="2"/>
      <c r="M5" s="3" t="s">
        <v>104</v>
      </c>
      <c r="N5" s="4"/>
      <c r="O5" s="2"/>
      <c r="P5" s="3" t="s">
        <v>105</v>
      </c>
      <c r="Q5" s="4"/>
      <c r="R5" s="2"/>
      <c r="S5" s="3" t="s">
        <v>106</v>
      </c>
      <c r="T5" s="4"/>
      <c r="U5" s="2"/>
      <c r="V5" s="3" t="s">
        <v>107</v>
      </c>
      <c r="W5" s="4"/>
      <c r="X5" s="2"/>
      <c r="Y5" s="3" t="s">
        <v>108</v>
      </c>
      <c r="Z5" s="4"/>
    </row>
    <row r="6" spans="1:26" ht="14.25" thickBot="1">
      <c r="B6" s="6" t="s">
        <v>109</v>
      </c>
      <c r="C6" s="5" t="s">
        <v>110</v>
      </c>
      <c r="D6" s="5" t="s">
        <v>111</v>
      </c>
      <c r="E6" s="5" t="s">
        <v>112</v>
      </c>
      <c r="F6" s="5" t="s">
        <v>110</v>
      </c>
      <c r="G6" s="5" t="s">
        <v>111</v>
      </c>
      <c r="H6" s="5" t="s">
        <v>112</v>
      </c>
      <c r="I6" s="5" t="s">
        <v>110</v>
      </c>
      <c r="J6" s="5" t="s">
        <v>111</v>
      </c>
      <c r="K6" s="5" t="s">
        <v>112</v>
      </c>
      <c r="L6" s="5" t="s">
        <v>110</v>
      </c>
      <c r="M6" s="5" t="s">
        <v>111</v>
      </c>
      <c r="N6" s="5" t="s">
        <v>112</v>
      </c>
      <c r="O6" s="5" t="s">
        <v>110</v>
      </c>
      <c r="P6" s="5" t="s">
        <v>111</v>
      </c>
      <c r="Q6" s="5" t="s">
        <v>112</v>
      </c>
      <c r="R6" s="5" t="s">
        <v>110</v>
      </c>
      <c r="S6" s="5" t="s">
        <v>111</v>
      </c>
      <c r="T6" s="5" t="s">
        <v>112</v>
      </c>
      <c r="U6" s="5" t="s">
        <v>110</v>
      </c>
      <c r="V6" s="5" t="s">
        <v>111</v>
      </c>
      <c r="W6" s="5" t="s">
        <v>112</v>
      </c>
      <c r="X6" s="5" t="s">
        <v>110</v>
      </c>
      <c r="Y6" s="5" t="s">
        <v>111</v>
      </c>
      <c r="Z6" s="5" t="s">
        <v>112</v>
      </c>
    </row>
    <row r="7" spans="1:26" s="137" customFormat="1" ht="13.5" customHeight="1" thickTop="1">
      <c r="A7" s="63">
        <v>2</v>
      </c>
      <c r="B7" s="12" t="s">
        <v>66</v>
      </c>
      <c r="C7" s="67" t="str">
        <f>[56]결승기록지!$C$11</f>
        <v>한예솔</v>
      </c>
      <c r="D7" s="68" t="str">
        <f>[56]결승기록지!$E$11</f>
        <v>경남체육고</v>
      </c>
      <c r="E7" s="66">
        <f>[56]결승기록지!$F$11</f>
        <v>12.24</v>
      </c>
      <c r="F7" s="67" t="str">
        <f>[56]결승기록지!$C$12</f>
        <v>이예진</v>
      </c>
      <c r="G7" s="68" t="str">
        <f>[56]결승기록지!$E$12</f>
        <v>이리공업고</v>
      </c>
      <c r="H7" s="66">
        <f>[56]결승기록지!$F$12</f>
        <v>12.38</v>
      </c>
      <c r="I7" s="67" t="str">
        <f>[56]결승기록지!$C$13</f>
        <v>이지호</v>
      </c>
      <c r="J7" s="68" t="str">
        <f>[56]결승기록지!$E$13</f>
        <v>태원고</v>
      </c>
      <c r="K7" s="66">
        <f>[56]결승기록지!$F$13</f>
        <v>12.56</v>
      </c>
      <c r="L7" s="67" t="str">
        <f>[56]결승기록지!$C$14</f>
        <v>정지민</v>
      </c>
      <c r="M7" s="68" t="str">
        <f>[56]결승기록지!$E$14</f>
        <v>부산체육고</v>
      </c>
      <c r="N7" s="66">
        <f>[56]결승기록지!$F$14</f>
        <v>12.59</v>
      </c>
      <c r="O7" s="67" t="str">
        <f>[56]결승기록지!$C$15</f>
        <v>이가은</v>
      </c>
      <c r="P7" s="68" t="str">
        <f>[56]결승기록지!$E$15</f>
        <v>부산체육고</v>
      </c>
      <c r="Q7" s="66">
        <f>[56]결승기록지!$F$15</f>
        <v>12.59</v>
      </c>
      <c r="R7" s="67" t="str">
        <f>[56]결승기록지!$C$16</f>
        <v>유지인</v>
      </c>
      <c r="S7" s="68" t="str">
        <f>[56]결승기록지!$E$16</f>
        <v>함양제일고</v>
      </c>
      <c r="T7" s="66" t="str">
        <f>[56]결승기록지!$F$16</f>
        <v>12.80</v>
      </c>
      <c r="U7" s="67" t="str">
        <f>[56]결승기록지!$C$17</f>
        <v>박서희</v>
      </c>
      <c r="V7" s="68" t="str">
        <f>[56]결승기록지!$E$17</f>
        <v>경기체육고</v>
      </c>
      <c r="W7" s="66">
        <f>[56]결승기록지!$F$17</f>
        <v>13.02</v>
      </c>
      <c r="X7" s="67"/>
      <c r="Y7" s="68"/>
      <c r="Z7" s="66"/>
    </row>
    <row r="8" spans="1:26" s="137" customFormat="1" ht="13.5" customHeight="1">
      <c r="A8" s="63"/>
      <c r="B8" s="13" t="s">
        <v>68</v>
      </c>
      <c r="C8" s="21"/>
      <c r="D8" s="22" t="str">
        <f>[56]결승기록지!$G$8</f>
        <v>0.2</v>
      </c>
      <c r="E8" s="24"/>
      <c r="F8" s="24"/>
      <c r="G8" s="24"/>
      <c r="H8" s="24"/>
      <c r="I8" s="24"/>
      <c r="J8" s="24"/>
      <c r="K8" s="24"/>
      <c r="L8" s="145" t="s">
        <v>149</v>
      </c>
      <c r="M8" s="146"/>
      <c r="N8" s="146"/>
      <c r="O8" s="146"/>
      <c r="P8" s="146"/>
      <c r="Q8" s="147"/>
      <c r="R8" s="24"/>
      <c r="S8" s="24"/>
      <c r="T8" s="24"/>
      <c r="U8" s="24"/>
      <c r="V8" s="24"/>
      <c r="W8" s="24"/>
      <c r="X8" s="24"/>
      <c r="Y8" s="24"/>
      <c r="Z8" s="23"/>
    </row>
    <row r="9" spans="1:26" s="137" customFormat="1" ht="13.5" customHeight="1">
      <c r="A9" s="63">
        <v>3</v>
      </c>
      <c r="B9" s="14" t="s">
        <v>69</v>
      </c>
      <c r="C9" s="18" t="str">
        <f>[57]결승기록지!$C$11</f>
        <v>이해인</v>
      </c>
      <c r="D9" s="109" t="str">
        <f>[57]결승기록지!$E$11</f>
        <v>김화공업고</v>
      </c>
      <c r="E9" s="19" t="str">
        <f>[57]결승기록지!$F$11</f>
        <v>25.40</v>
      </c>
      <c r="F9" s="18" t="str">
        <f>[57]결승기록지!$C$12</f>
        <v>이제인</v>
      </c>
      <c r="G9" s="109" t="str">
        <f>[57]결승기록지!$E$12</f>
        <v>강릉여자고</v>
      </c>
      <c r="H9" s="19" t="str">
        <f>[57]결승기록지!$F$12</f>
        <v>25.78</v>
      </c>
      <c r="I9" s="18" t="str">
        <f>[57]결승기록지!$C$13</f>
        <v>박미나</v>
      </c>
      <c r="J9" s="109" t="str">
        <f>[57]결승기록지!$E$13</f>
        <v>포항두호고</v>
      </c>
      <c r="K9" s="19">
        <f>[57]결승기록지!$F$13</f>
        <v>25.95</v>
      </c>
      <c r="L9" s="18" t="str">
        <f>[57]결승기록지!$C$14</f>
        <v>서다현</v>
      </c>
      <c r="M9" s="109" t="str">
        <f>[57]결승기록지!$E$14</f>
        <v>용남고</v>
      </c>
      <c r="N9" s="19">
        <f>[57]결승기록지!$F$14</f>
        <v>25.99</v>
      </c>
      <c r="O9" s="18" t="str">
        <f>[57]결승기록지!$C$15</f>
        <v>하제영</v>
      </c>
      <c r="P9" s="109" t="str">
        <f>[57]결승기록지!$E$15</f>
        <v>서울체육고</v>
      </c>
      <c r="Q9" s="19">
        <f>[57]결승기록지!$F$15</f>
        <v>26.33</v>
      </c>
      <c r="R9" s="18" t="str">
        <f>[57]결승기록지!$C$16</f>
        <v>박서희</v>
      </c>
      <c r="S9" s="109" t="str">
        <f>[57]결승기록지!$E$16</f>
        <v>경기체육고</v>
      </c>
      <c r="T9" s="19" t="str">
        <f>[57]결승기록지!$F$16</f>
        <v>26.40</v>
      </c>
      <c r="U9" s="18" t="str">
        <f>[57]결승기록지!$C$17</f>
        <v>최찬미</v>
      </c>
      <c r="V9" s="109" t="str">
        <f>[57]결승기록지!$E$17</f>
        <v>전남체육고</v>
      </c>
      <c r="W9" s="19" t="str">
        <f>[57]결승기록지!$F$17</f>
        <v>26.60</v>
      </c>
      <c r="X9" s="18" t="str">
        <f>[57]결승기록지!$C$18</f>
        <v>김민지</v>
      </c>
      <c r="Y9" s="109" t="str">
        <f>[57]결승기록지!$E$18</f>
        <v>부산사대부설고</v>
      </c>
      <c r="Z9" s="148" t="str">
        <f>[57]결승기록지!$F$18</f>
        <v>26.80</v>
      </c>
    </row>
    <row r="10" spans="1:26" s="137" customFormat="1" ht="13.5" customHeight="1">
      <c r="A10" s="63"/>
      <c r="B10" s="13" t="s">
        <v>68</v>
      </c>
      <c r="C10" s="21"/>
      <c r="D10" s="22" t="str">
        <f>[57]결승기록지!$G$8</f>
        <v>-0.6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137" customFormat="1" ht="13.5" customHeight="1">
      <c r="A11" s="32">
        <v>1</v>
      </c>
      <c r="B11" s="15" t="s">
        <v>71</v>
      </c>
      <c r="C11" s="69" t="str">
        <f>[58]결승기록지!$C$11</f>
        <v>이해인</v>
      </c>
      <c r="D11" s="70" t="str">
        <f>[58]결승기록지!$E$11</f>
        <v>김화공업고</v>
      </c>
      <c r="E11" s="71">
        <f>[58]결승기록지!$F$11</f>
        <v>57.06</v>
      </c>
      <c r="F11" s="69" t="str">
        <f>[58]결승기록지!$C$12</f>
        <v>김가경</v>
      </c>
      <c r="G11" s="70" t="str">
        <f>[58]결승기록지!$E$12</f>
        <v>전남체육고</v>
      </c>
      <c r="H11" s="71">
        <f>[58]결승기록지!$F$12</f>
        <v>57.08</v>
      </c>
      <c r="I11" s="69" t="str">
        <f>[58]결승기록지!$C$13</f>
        <v>이제인</v>
      </c>
      <c r="J11" s="70" t="str">
        <f>[58]결승기록지!$E$13</f>
        <v>강릉여자고</v>
      </c>
      <c r="K11" s="71">
        <f>[58]결승기록지!$F$13</f>
        <v>59.01</v>
      </c>
      <c r="L11" s="69" t="str">
        <f>[58]결승기록지!$C$14</f>
        <v>최혜안</v>
      </c>
      <c r="M11" s="70" t="str">
        <f>[58]결승기록지!$E$14</f>
        <v>인천체육고</v>
      </c>
      <c r="N11" s="71" t="str">
        <f>[58]결승기록지!$F$14</f>
        <v>1:00.34</v>
      </c>
      <c r="O11" s="69" t="str">
        <f>[58]결승기록지!$C$15</f>
        <v>이남교</v>
      </c>
      <c r="P11" s="70" t="str">
        <f>[58]결승기록지!$E$15</f>
        <v>전남체육고</v>
      </c>
      <c r="Q11" s="71" t="str">
        <f>[58]결승기록지!$F$15</f>
        <v>1:01.09</v>
      </c>
      <c r="R11" s="69" t="str">
        <f>[58]결승기록지!$C$16</f>
        <v>김도연</v>
      </c>
      <c r="S11" s="70" t="str">
        <f>[58]결승기록지!$E$16</f>
        <v>대구체육고</v>
      </c>
      <c r="T11" s="71" t="str">
        <f>[58]결승기록지!$F$16</f>
        <v>1:01.83</v>
      </c>
      <c r="U11" s="69" t="str">
        <f>[58]결승기록지!$C$17</f>
        <v>이기쁨</v>
      </c>
      <c r="V11" s="70" t="str">
        <f>[58]결승기록지!$E$17</f>
        <v>경기소래고</v>
      </c>
      <c r="W11" s="71" t="str">
        <f>[58]결승기록지!$F$17</f>
        <v>1:02.29</v>
      </c>
      <c r="X11" s="69"/>
      <c r="Y11" s="70"/>
      <c r="Z11" s="71"/>
    </row>
    <row r="12" spans="1:26" s="137" customFormat="1" ht="13.5" customHeight="1">
      <c r="A12" s="32">
        <v>4</v>
      </c>
      <c r="B12" s="15" t="s">
        <v>73</v>
      </c>
      <c r="C12" s="69" t="str">
        <f>[59]결승기록지!$C$11</f>
        <v>조현지</v>
      </c>
      <c r="D12" s="70" t="str">
        <f>[59]결승기록지!$E$11</f>
        <v>경북성남여자고</v>
      </c>
      <c r="E12" s="71" t="str">
        <f>[59]결승기록지!$F$11</f>
        <v>2:18.51</v>
      </c>
      <c r="F12" s="69" t="str">
        <f>[59]결승기록지!$C$12</f>
        <v>이진원</v>
      </c>
      <c r="G12" s="70" t="str">
        <f>[59]결승기록지!$E$12</f>
        <v>전북체육고</v>
      </c>
      <c r="H12" s="71" t="str">
        <f>[59]결승기록지!$F$12</f>
        <v>2:19.16</v>
      </c>
      <c r="I12" s="69" t="str">
        <f>[59]결승기록지!$C$13</f>
        <v>박혜선</v>
      </c>
      <c r="J12" s="70" t="str">
        <f>[59]결승기록지!$E$13</f>
        <v>김천한일여자고</v>
      </c>
      <c r="K12" s="71" t="str">
        <f>[59]결승기록지!$F$13</f>
        <v>2:20.95</v>
      </c>
      <c r="L12" s="69" t="str">
        <f>[59]결승기록지!$C$14</f>
        <v>한정희</v>
      </c>
      <c r="M12" s="70" t="str">
        <f>[59]결승기록지!$E$14</f>
        <v>강원체육고</v>
      </c>
      <c r="N12" s="71" t="str">
        <f>[59]결승기록지!$F$14</f>
        <v>2:22.59</v>
      </c>
      <c r="O12" s="69" t="str">
        <f>[59]결승기록지!$C$15</f>
        <v>서희연</v>
      </c>
      <c r="P12" s="70" t="str">
        <f>[59]결승기록지!$E$15</f>
        <v>서울체육고</v>
      </c>
      <c r="Q12" s="71" t="str">
        <f>[59]결승기록지!$F$15</f>
        <v>2:25.28</v>
      </c>
      <c r="R12" s="69" t="str">
        <f>[59]결승기록지!$C$16</f>
        <v>박수빈</v>
      </c>
      <c r="S12" s="70" t="str">
        <f>[59]결승기록지!$E$16</f>
        <v>영광공업고</v>
      </c>
      <c r="T12" s="71" t="str">
        <f>[59]결승기록지!$F$16</f>
        <v>2:26.36</v>
      </c>
      <c r="U12" s="69" t="str">
        <f>[59]결승기록지!$C$17</f>
        <v>이혜지</v>
      </c>
      <c r="V12" s="70" t="str">
        <f>[59]결승기록지!$E$17</f>
        <v>마산구암고</v>
      </c>
      <c r="W12" s="71" t="str">
        <f>[59]결승기록지!$F$17</f>
        <v>2:28.19</v>
      </c>
      <c r="X12" s="69" t="str">
        <f>[59]결승기록지!$C$18</f>
        <v>장미</v>
      </c>
      <c r="Y12" s="70" t="str">
        <f>[59]결승기록지!$E$18</f>
        <v>한솔고</v>
      </c>
      <c r="Z12" s="71" t="str">
        <f>[59]결승기록지!$F$18</f>
        <v>2:30.35</v>
      </c>
    </row>
    <row r="13" spans="1:26" s="137" customFormat="1" ht="13.5" customHeight="1">
      <c r="A13" s="138">
        <v>2</v>
      </c>
      <c r="B13" s="15" t="s">
        <v>150</v>
      </c>
      <c r="C13" s="69" t="str">
        <f>[60]결승기록지!$C$11</f>
        <v>이현정</v>
      </c>
      <c r="D13" s="70" t="str">
        <f>[60]결승기록지!$E$11</f>
        <v>김천한일여자고</v>
      </c>
      <c r="E13" s="136" t="str">
        <f>[60]결승기록지!$F$11</f>
        <v>4:39.63</v>
      </c>
      <c r="F13" s="69" t="str">
        <f>[60]결승기록지!$C$12</f>
        <v>김민정</v>
      </c>
      <c r="G13" s="70" t="str">
        <f>[60]결승기록지!$E$12</f>
        <v>경기체육고</v>
      </c>
      <c r="H13" s="136" t="str">
        <f>[60]결승기록지!$F$12</f>
        <v>4:40.46</v>
      </c>
      <c r="I13" s="69" t="str">
        <f>[60]결승기록지!$C$13</f>
        <v>이서빈</v>
      </c>
      <c r="J13" s="70" t="str">
        <f>[60]결승기록지!$E$13</f>
        <v>충현고</v>
      </c>
      <c r="K13" s="136" t="str">
        <f>[60]결승기록지!$F$13</f>
        <v>4:41.25</v>
      </c>
      <c r="L13" s="69" t="str">
        <f>[60]결승기록지!$C$14</f>
        <v>심하영</v>
      </c>
      <c r="M13" s="70" t="str">
        <f>[60]결승기록지!$E$14</f>
        <v>충북체육고</v>
      </c>
      <c r="N13" s="136" t="str">
        <f>[60]결승기록지!$F$14</f>
        <v>4:43.58</v>
      </c>
      <c r="O13" s="69" t="str">
        <f>[60]결승기록지!$C$15</f>
        <v>김현진</v>
      </c>
      <c r="P13" s="70" t="str">
        <f>[60]결승기록지!$E$15</f>
        <v>영광공업고</v>
      </c>
      <c r="Q13" s="136" t="str">
        <f>[60]결승기록지!$F$15</f>
        <v>4:44.21</v>
      </c>
      <c r="R13" s="69" t="str">
        <f>[60]결승기록지!$C$16</f>
        <v>조현지</v>
      </c>
      <c r="S13" s="70" t="str">
        <f>[60]결승기록지!$E$16</f>
        <v>경북성남여자고</v>
      </c>
      <c r="T13" s="136" t="str">
        <f>[60]결승기록지!$F$16</f>
        <v>4:48.58</v>
      </c>
      <c r="U13" s="69" t="str">
        <f>[60]결승기록지!$C$17</f>
        <v>박혜선</v>
      </c>
      <c r="V13" s="70" t="str">
        <f>[60]결승기록지!$E$17</f>
        <v>김천한일여자고</v>
      </c>
      <c r="W13" s="136" t="str">
        <f>[60]결승기록지!$F$17</f>
        <v>4:55.54</v>
      </c>
      <c r="X13" s="69" t="str">
        <f>[60]결승기록지!$C$18</f>
        <v>한정희</v>
      </c>
      <c r="Y13" s="70" t="str">
        <f>[60]결승기록지!$E$18</f>
        <v>강원체육고</v>
      </c>
      <c r="Z13" s="136" t="str">
        <f>[60]결승기록지!$F$18</f>
        <v>4:57.07</v>
      </c>
    </row>
    <row r="14" spans="1:26" s="137" customFormat="1" ht="13.5" customHeight="1">
      <c r="A14" s="32">
        <v>1</v>
      </c>
      <c r="B14" s="15" t="s">
        <v>132</v>
      </c>
      <c r="C14" s="73" t="str">
        <f>[61]결승기록지!$C$11</f>
        <v>박서연</v>
      </c>
      <c r="D14" s="74" t="str">
        <f>[61]결승기록지!$E$11</f>
        <v>오류고</v>
      </c>
      <c r="E14" s="79" t="str">
        <f>[61]결승기록지!$F$11</f>
        <v>17:48.10</v>
      </c>
      <c r="F14" s="73" t="str">
        <f>[61]결승기록지!$C$12</f>
        <v>방민지</v>
      </c>
      <c r="G14" s="74" t="str">
        <f>[61]결승기록지!$E$12</f>
        <v>오류고</v>
      </c>
      <c r="H14" s="79" t="str">
        <f>[61]결승기록지!$F$12</f>
        <v>17:54.43</v>
      </c>
      <c r="I14" s="73" t="str">
        <f>[61]결승기록지!$C$13</f>
        <v>김현진</v>
      </c>
      <c r="J14" s="74" t="str">
        <f>[61]결승기록지!$E$13</f>
        <v>영광공업고</v>
      </c>
      <c r="K14" s="79" t="str">
        <f>[61]결승기록지!$F$13</f>
        <v>18:03.36</v>
      </c>
      <c r="L14" s="73" t="str">
        <f>[61]결승기록지!$C$14</f>
        <v>최수인</v>
      </c>
      <c r="M14" s="74" t="str">
        <f>[61]결승기록지!$E$14</f>
        <v>김천한일여자고</v>
      </c>
      <c r="N14" s="79" t="str">
        <f>[61]결승기록지!$F$14</f>
        <v>18:20.99</v>
      </c>
      <c r="O14" s="73" t="str">
        <f>[61]결승기록지!$C$15</f>
        <v>김민정</v>
      </c>
      <c r="P14" s="74" t="str">
        <f>[61]결승기록지!$E$15</f>
        <v>경기체육고</v>
      </c>
      <c r="Q14" s="79" t="str">
        <f>[61]결승기록지!$F$15</f>
        <v>18:26.65</v>
      </c>
      <c r="R14" s="73" t="str">
        <f>[61]결승기록지!$C$16</f>
        <v>김진주</v>
      </c>
      <c r="S14" s="74" t="str">
        <f>[61]결승기록지!$E$16</f>
        <v>경북체육고</v>
      </c>
      <c r="T14" s="79" t="str">
        <f>[61]결승기록지!$F$16</f>
        <v>18:32.14</v>
      </c>
      <c r="U14" s="73" t="str">
        <f>[61]결승기록지!$C$17</f>
        <v>양덕경</v>
      </c>
      <c r="V14" s="74" t="str">
        <f>[61]결승기록지!$E$17</f>
        <v>경북체육고</v>
      </c>
      <c r="W14" s="79" t="str">
        <f>[61]결승기록지!$F$17</f>
        <v>18:42.12</v>
      </c>
      <c r="X14" s="73" t="str">
        <f>[61]결승기록지!$C$18</f>
        <v>임지수</v>
      </c>
      <c r="Y14" s="74" t="str">
        <f>[61]결승기록지!$E$18</f>
        <v>경기체육고</v>
      </c>
      <c r="Z14" s="79" t="str">
        <f>[61]결승기록지!$F$18</f>
        <v>18:55.48</v>
      </c>
    </row>
    <row r="15" spans="1:26" s="137" customFormat="1" ht="13.5" customHeight="1">
      <c r="A15" s="63">
        <v>5</v>
      </c>
      <c r="B15" s="14" t="s">
        <v>115</v>
      </c>
      <c r="C15" s="80" t="str">
        <f>[62]결승기록지!$C$11</f>
        <v>이나경</v>
      </c>
      <c r="D15" s="81" t="str">
        <f>[62]결승기록지!$E$11</f>
        <v>경북체육고</v>
      </c>
      <c r="E15" s="82">
        <f>[62]결승기록지!$F$11</f>
        <v>14.95</v>
      </c>
      <c r="F15" s="88" t="str">
        <f>[62]결승기록지!$C$12</f>
        <v>이선민</v>
      </c>
      <c r="G15" s="89" t="str">
        <f>[62]결승기록지!$E$12</f>
        <v>경기덕계고</v>
      </c>
      <c r="H15" s="82">
        <f>[62]결승기록지!$F$12</f>
        <v>15.23</v>
      </c>
      <c r="I15" s="80" t="str">
        <f>[62]결승기록지!$C$13</f>
        <v>박서희</v>
      </c>
      <c r="J15" s="81" t="str">
        <f>[62]결승기록지!$E$13</f>
        <v>거제제일고</v>
      </c>
      <c r="K15" s="82" t="str">
        <f>[62]결승기록지!$F$13</f>
        <v>15.40</v>
      </c>
      <c r="L15" s="80" t="str">
        <f>[62]결승기록지!$C$14</f>
        <v>공민경</v>
      </c>
      <c r="M15" s="81" t="str">
        <f>[62]결승기록지!$E$14</f>
        <v>경북체육고</v>
      </c>
      <c r="N15" s="82">
        <f>[62]결승기록지!$F$14</f>
        <v>17.079999999999998</v>
      </c>
      <c r="O15" s="80" t="str">
        <f>[62]결승기록지!$C$15</f>
        <v>김송희</v>
      </c>
      <c r="P15" s="81" t="str">
        <f>[62]결승기록지!$E$15</f>
        <v>전북체육고</v>
      </c>
      <c r="Q15" s="82">
        <f>[62]결승기록지!$F$15</f>
        <v>17.510000000000002</v>
      </c>
      <c r="R15" s="80" t="str">
        <f>[62]결승기록지!$C$16</f>
        <v>전혜정</v>
      </c>
      <c r="S15" s="81" t="str">
        <f>[62]결승기록지!$E$16</f>
        <v>서울체육고</v>
      </c>
      <c r="T15" s="82">
        <f>[62]결승기록지!$F$16</f>
        <v>17.54</v>
      </c>
      <c r="U15" s="80" t="str">
        <f>[62]결승기록지!$C$17</f>
        <v>김미수</v>
      </c>
      <c r="V15" s="81" t="str">
        <f>[62]결승기록지!$E$17</f>
        <v>경기용인고</v>
      </c>
      <c r="W15" s="82">
        <f>[62]결승기록지!$F$17</f>
        <v>18.29</v>
      </c>
      <c r="X15" s="80"/>
      <c r="Y15" s="81"/>
      <c r="Z15" s="82"/>
    </row>
    <row r="16" spans="1:26" s="137" customFormat="1" ht="13.5" customHeight="1">
      <c r="A16" s="63"/>
      <c r="B16" s="13" t="s">
        <v>70</v>
      </c>
      <c r="C16" s="21"/>
      <c r="D16" s="22" t="str">
        <f>[62]결승기록지!$G$8</f>
        <v>-1.5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6" s="137" customFormat="1" ht="13.5" customHeight="1">
      <c r="A17" s="32">
        <v>3</v>
      </c>
      <c r="B17" s="15" t="s">
        <v>151</v>
      </c>
      <c r="C17" s="73" t="str">
        <f>[63]결승기록지!$C$11</f>
        <v>이기쁨</v>
      </c>
      <c r="D17" s="74" t="str">
        <f>[63]결승기록지!$E$11</f>
        <v>경기소래고</v>
      </c>
      <c r="E17" s="79" t="str">
        <f>[63]결승기록지!$F$11</f>
        <v>1:05.15</v>
      </c>
      <c r="F17" s="73" t="str">
        <f>[63]결승기록지!$C$12</f>
        <v>김나영</v>
      </c>
      <c r="G17" s="74" t="str">
        <f>[63]결승기록지!$E$12</f>
        <v>경기체육고</v>
      </c>
      <c r="H17" s="79" t="str">
        <f>[63]결승기록지!$F$12</f>
        <v>1:06.46</v>
      </c>
      <c r="I17" s="73" t="str">
        <f>[63]결승기록지!$C$13</f>
        <v>김도연</v>
      </c>
      <c r="J17" s="74" t="str">
        <f>[63]결승기록지!$E$13</f>
        <v>대구체육고</v>
      </c>
      <c r="K17" s="79" t="str">
        <f>[63]결승기록지!$F$13</f>
        <v>1:09.09</v>
      </c>
      <c r="L17" s="73"/>
      <c r="M17" s="74"/>
      <c r="N17" s="79"/>
      <c r="O17" s="73"/>
      <c r="P17" s="74"/>
      <c r="Q17" s="79"/>
      <c r="R17" s="73"/>
      <c r="S17" s="74"/>
      <c r="T17" s="79"/>
      <c r="U17" s="73"/>
      <c r="V17" s="74"/>
      <c r="W17" s="79"/>
      <c r="X17" s="73"/>
      <c r="Y17" s="74"/>
      <c r="Z17" s="79"/>
    </row>
    <row r="18" spans="1:26" s="137" customFormat="1" ht="13.5" customHeight="1">
      <c r="A18" s="32">
        <v>4</v>
      </c>
      <c r="B18" s="15" t="s">
        <v>152</v>
      </c>
      <c r="C18" s="69" t="str">
        <f>[64]결승기록지!$C$11</f>
        <v>이현정</v>
      </c>
      <c r="D18" s="70" t="str">
        <f>[64]결승기록지!$E$11</f>
        <v>김천한일여자고</v>
      </c>
      <c r="E18" s="149" t="str">
        <f>[64]결승기록지!$F$11</f>
        <v>11:15.86</v>
      </c>
      <c r="F18" s="69" t="str">
        <f>[64]결승기록지!$C$12</f>
        <v>최수인</v>
      </c>
      <c r="G18" s="70" t="str">
        <f>[64]결승기록지!$E$12</f>
        <v>김천한일여자고</v>
      </c>
      <c r="H18" s="149" t="str">
        <f>[64]결승기록지!$F$12</f>
        <v>11:16.74</v>
      </c>
      <c r="I18" s="69" t="str">
        <f>[64]결승기록지!$C$13</f>
        <v>이가연</v>
      </c>
      <c r="J18" s="70" t="str">
        <f>[64]결승기록지!$E$13</f>
        <v>충북체육고</v>
      </c>
      <c r="K18" s="149" t="str">
        <f>[64]결승기록지!$F$13</f>
        <v>11:31.30</v>
      </c>
      <c r="L18" s="69" t="str">
        <f>[64]결승기록지!$C$14</f>
        <v>정혜원</v>
      </c>
      <c r="M18" s="70" t="str">
        <f>[64]결승기록지!$E$14</f>
        <v>전남체육고</v>
      </c>
      <c r="N18" s="149" t="str">
        <f>[64]결승기록지!$F$14</f>
        <v>11:47.75</v>
      </c>
      <c r="O18" s="69" t="str">
        <f>[64]결승기록지!$C$15</f>
        <v>이성윤</v>
      </c>
      <c r="P18" s="70" t="str">
        <f>[64]결승기록지!$E$15</f>
        <v>거제제일고</v>
      </c>
      <c r="Q18" s="149" t="str">
        <f>[64]결승기록지!$F$15</f>
        <v>12:05.80</v>
      </c>
      <c r="R18" s="69" t="str">
        <f>[64]결승기록지!$C$16</f>
        <v>김민경</v>
      </c>
      <c r="S18" s="70" t="str">
        <f>[64]결승기록지!$E$16</f>
        <v>김천한일여자고</v>
      </c>
      <c r="T18" s="149" t="str">
        <f>[64]결승기록지!$F$16</f>
        <v>13:07.28</v>
      </c>
      <c r="U18" s="69"/>
      <c r="V18" s="70"/>
      <c r="W18" s="149"/>
      <c r="X18" s="69"/>
      <c r="Y18" s="70"/>
      <c r="Z18" s="149"/>
    </row>
    <row r="19" spans="1:26" s="137" customFormat="1" ht="13.5" customHeight="1">
      <c r="A19" s="32">
        <v>3</v>
      </c>
      <c r="B19" s="15" t="s">
        <v>153</v>
      </c>
      <c r="C19" s="73" t="str">
        <f>[65]결승기록지!$C$11</f>
        <v>정의지</v>
      </c>
      <c r="D19" s="74" t="str">
        <f>[65]결승기록지!$E$11</f>
        <v>경북체육고</v>
      </c>
      <c r="E19" s="79" t="str">
        <f>[65]결승기록지!$F$11</f>
        <v>56:19</v>
      </c>
      <c r="F19" s="73" t="str">
        <f>[65]결승기록지!$C$12</f>
        <v>임슬희</v>
      </c>
      <c r="G19" s="74" t="str">
        <f>[65]결승기록지!$E$12</f>
        <v>충남체육고</v>
      </c>
      <c r="H19" s="79" t="str">
        <f>[65]결승기록지!$F$12</f>
        <v>56:57</v>
      </c>
      <c r="I19" s="73" t="str">
        <f>[65]결승기록지!$C$13</f>
        <v>박정빈</v>
      </c>
      <c r="J19" s="74" t="str">
        <f>[65]결승기록지!$E$13</f>
        <v>영광공업고</v>
      </c>
      <c r="K19" s="79" t="str">
        <f>[65]결승기록지!$F$13</f>
        <v>57:48</v>
      </c>
      <c r="L19" s="73" t="str">
        <f>[65]결승기록지!$C$14</f>
        <v>김승혜</v>
      </c>
      <c r="M19" s="74" t="str">
        <f>[65]결승기록지!$E$14</f>
        <v>충북체육고</v>
      </c>
      <c r="N19" s="79" t="str">
        <f>[65]결승기록지!$F$14</f>
        <v>58:06</v>
      </c>
      <c r="O19" s="73" t="str">
        <f>[65]결승기록지!$C$15</f>
        <v>김채원</v>
      </c>
      <c r="P19" s="74" t="str">
        <f>[65]결승기록지!$E$15</f>
        <v>부산체육고</v>
      </c>
      <c r="Q19" s="79" t="str">
        <f>[65]결승기록지!$F$15</f>
        <v>1:03:38</v>
      </c>
      <c r="R19" s="73" t="str">
        <f>[65]결승기록지!$C$16</f>
        <v>이지은</v>
      </c>
      <c r="S19" s="74" t="str">
        <f>[65]결승기록지!$E$16</f>
        <v>충북체육고</v>
      </c>
      <c r="T19" s="79" t="str">
        <f>[65]결승기록지!$F$16</f>
        <v>1:04:44</v>
      </c>
      <c r="U19" s="73"/>
      <c r="V19" s="74"/>
      <c r="W19" s="79"/>
      <c r="X19" s="73"/>
      <c r="Y19" s="74"/>
      <c r="Z19" s="79"/>
    </row>
    <row r="20" spans="1:26" s="25" customFormat="1" ht="13.5" customHeight="1">
      <c r="A20" s="63">
        <v>4</v>
      </c>
      <c r="B20" s="14" t="s">
        <v>82</v>
      </c>
      <c r="C20" s="80"/>
      <c r="D20" s="81" t="str">
        <f>[66]결승기록지!$E$11</f>
        <v>부산체육고</v>
      </c>
      <c r="E20" s="82">
        <f>[66]결승기록지!$F$11</f>
        <v>48.78</v>
      </c>
      <c r="F20" s="80"/>
      <c r="G20" s="81" t="str">
        <f>[66]결승기록지!$E$12</f>
        <v>경기용인고</v>
      </c>
      <c r="H20" s="82">
        <f>[66]결승기록지!$F$12</f>
        <v>48.79</v>
      </c>
      <c r="I20" s="80"/>
      <c r="J20" s="81" t="str">
        <f>[66]결승기록지!$E$13</f>
        <v>구로고</v>
      </c>
      <c r="K20" s="82">
        <f>[66]결승기록지!$F$13</f>
        <v>57.71</v>
      </c>
      <c r="L20" s="80"/>
      <c r="M20" s="81"/>
      <c r="N20" s="82"/>
      <c r="O20" s="80"/>
      <c r="P20" s="81"/>
      <c r="Q20" s="82"/>
      <c r="R20" s="80"/>
      <c r="S20" s="81"/>
      <c r="T20" s="82"/>
      <c r="U20" s="80"/>
      <c r="V20" s="81"/>
      <c r="W20" s="82"/>
      <c r="X20" s="80"/>
      <c r="Y20" s="81"/>
      <c r="Z20" s="82"/>
    </row>
    <row r="21" spans="1:26" s="25" customFormat="1" ht="13.5" customHeight="1">
      <c r="A21" s="63"/>
      <c r="B21" s="13"/>
      <c r="C21" s="140" t="str">
        <f>[66]결승기록지!$C$11</f>
        <v>이신해 정지민 이가은 최수진</v>
      </c>
      <c r="D21" s="141"/>
      <c r="E21" s="142"/>
      <c r="F21" s="111" t="str">
        <f>[66]결승기록지!$C$12</f>
        <v>김하은 성하원 김미수 박예빈</v>
      </c>
      <c r="G21" s="112"/>
      <c r="H21" s="113"/>
      <c r="I21" s="111" t="str">
        <f>[66]결승기록지!$C$13</f>
        <v>옥소미 이은서 오은미 하현빈</v>
      </c>
      <c r="J21" s="112"/>
      <c r="K21" s="113"/>
      <c r="L21" s="111"/>
      <c r="M21" s="112"/>
      <c r="N21" s="113"/>
      <c r="O21" s="111"/>
      <c r="P21" s="112"/>
      <c r="Q21" s="113"/>
      <c r="R21" s="111"/>
      <c r="S21" s="112"/>
      <c r="T21" s="113"/>
      <c r="U21" s="111"/>
      <c r="V21" s="112"/>
      <c r="W21" s="113"/>
      <c r="X21" s="111"/>
      <c r="Y21" s="112"/>
      <c r="Z21" s="113"/>
    </row>
    <row r="22" spans="1:26" s="137" customFormat="1" ht="13.5" customHeight="1">
      <c r="A22" s="63">
        <v>5</v>
      </c>
      <c r="B22" s="14" t="s">
        <v>83</v>
      </c>
      <c r="C22" s="80"/>
      <c r="D22" s="81" t="str">
        <f>[67]결승기록지!$E$11</f>
        <v>서울체육고</v>
      </c>
      <c r="E22" s="82" t="str">
        <f>[67]결승기록지!$F$11</f>
        <v>4:08.78</v>
      </c>
      <c r="F22" s="80"/>
      <c r="G22" s="81" t="str">
        <f>[67]결승기록지!$E$12</f>
        <v>포항두호고</v>
      </c>
      <c r="H22" s="82" t="str">
        <f>[67]결승기록지!$F$12</f>
        <v>4:40.43</v>
      </c>
      <c r="I22" s="80"/>
      <c r="J22" s="81" t="str">
        <f>[67]결승기록지!$E$13</f>
        <v>구로고</v>
      </c>
      <c r="K22" s="82" t="str">
        <f>[67]결승기록지!$F$13</f>
        <v>5:45.25</v>
      </c>
      <c r="L22" s="80"/>
      <c r="M22" s="81"/>
      <c r="N22" s="82"/>
      <c r="O22" s="80"/>
      <c r="P22" s="81"/>
      <c r="Q22" s="82"/>
      <c r="R22" s="80"/>
      <c r="S22" s="81"/>
      <c r="T22" s="82"/>
      <c r="U22" s="80"/>
      <c r="V22" s="81"/>
      <c r="W22" s="82"/>
      <c r="X22" s="80"/>
      <c r="Y22" s="81"/>
      <c r="Z22" s="82"/>
    </row>
    <row r="23" spans="1:26" s="137" customFormat="1" ht="13.5" customHeight="1">
      <c r="A23" s="63"/>
      <c r="B23" s="13"/>
      <c r="C23" s="111" t="str">
        <f>[67]결승기록지!$C$11</f>
        <v>한서정 손은빈 서희연 하제영</v>
      </c>
      <c r="D23" s="112"/>
      <c r="E23" s="113"/>
      <c r="F23" s="111" t="str">
        <f>[67]결승기록지!$C$12</f>
        <v>우수민 박미나 이유진 이예나</v>
      </c>
      <c r="G23" s="112"/>
      <c r="H23" s="113"/>
      <c r="I23" s="111" t="str">
        <f>[67]결승기록지!$C$13</f>
        <v>옥소미 이은서 오은미 하현빈</v>
      </c>
      <c r="J23" s="112"/>
      <c r="K23" s="113"/>
      <c r="L23" s="111"/>
      <c r="M23" s="112"/>
      <c r="N23" s="113"/>
      <c r="O23" s="111"/>
      <c r="P23" s="112"/>
      <c r="Q23" s="113"/>
      <c r="R23" s="111"/>
      <c r="S23" s="112"/>
      <c r="T23" s="113"/>
      <c r="U23" s="111"/>
      <c r="V23" s="112"/>
      <c r="W23" s="113"/>
      <c r="X23" s="111"/>
      <c r="Y23" s="112"/>
      <c r="Z23" s="113"/>
    </row>
    <row r="24" spans="1:26" s="137" customFormat="1" ht="13.5" customHeight="1">
      <c r="A24" s="150">
        <v>4</v>
      </c>
      <c r="B24" s="14" t="s">
        <v>86</v>
      </c>
      <c r="C24" s="18" t="str">
        <f>[68]높이!$C$11</f>
        <v>이현유</v>
      </c>
      <c r="D24" s="19" t="str">
        <f>[68]높이!$E$11</f>
        <v>대전신일여자고</v>
      </c>
      <c r="E24" s="20" t="str">
        <f>[68]높이!$F$11</f>
        <v>1.73</v>
      </c>
      <c r="F24" s="18" t="str">
        <f>[68]높이!$C$12</f>
        <v>최문정</v>
      </c>
      <c r="G24" s="19" t="str">
        <f>[68]높이!$E$12</f>
        <v>대전체육고</v>
      </c>
      <c r="H24" s="20" t="str">
        <f>[68]높이!$F$12</f>
        <v>1.60</v>
      </c>
      <c r="I24" s="18" t="str">
        <f>[68]높이!$C$13</f>
        <v>김한결</v>
      </c>
      <c r="J24" s="19" t="str">
        <f>[68]높이!$E$13</f>
        <v>강원체육고</v>
      </c>
      <c r="K24" s="20" t="str">
        <f>[68]높이!$F$13</f>
        <v>1.60</v>
      </c>
      <c r="L24" s="18" t="str">
        <f>[68]높이!$C$14</f>
        <v>이유림</v>
      </c>
      <c r="M24" s="19" t="str">
        <f>[68]높이!$E$14</f>
        <v>강원체육고</v>
      </c>
      <c r="N24" s="20" t="str">
        <f>[68]높이!$F$14</f>
        <v>1.55</v>
      </c>
      <c r="O24" s="18" t="str">
        <f>[68]높이!$C$15</f>
        <v>복시현</v>
      </c>
      <c r="P24" s="19" t="str">
        <f>[68]높이!$E$15</f>
        <v>이리여자고</v>
      </c>
      <c r="Q24" s="20" t="str">
        <f>[68]높이!$F$15</f>
        <v>1.55</v>
      </c>
      <c r="R24" s="18"/>
      <c r="S24" s="19"/>
      <c r="T24" s="20"/>
      <c r="U24" s="18"/>
      <c r="V24" s="19"/>
      <c r="W24" s="20"/>
      <c r="X24" s="18"/>
      <c r="Y24" s="19"/>
      <c r="Z24" s="20"/>
    </row>
    <row r="25" spans="1:26" s="137" customFormat="1" ht="7.5" customHeight="1">
      <c r="A25" s="151"/>
      <c r="B25" s="36"/>
      <c r="C25" s="130"/>
      <c r="D25" s="131"/>
      <c r="E25" s="132"/>
      <c r="F25" s="152" t="s">
        <v>154</v>
      </c>
      <c r="G25" s="153"/>
      <c r="H25" s="153"/>
      <c r="I25" s="153"/>
      <c r="J25" s="153"/>
      <c r="K25" s="154"/>
      <c r="L25" s="130"/>
      <c r="M25" s="131"/>
      <c r="N25" s="132"/>
      <c r="O25" s="130"/>
      <c r="P25" s="131"/>
      <c r="Q25" s="132"/>
      <c r="R25" s="130"/>
      <c r="S25" s="131"/>
      <c r="T25" s="132"/>
      <c r="U25" s="130"/>
      <c r="V25" s="131"/>
      <c r="W25" s="132"/>
      <c r="X25" s="130"/>
      <c r="Y25" s="131"/>
      <c r="Z25" s="132"/>
    </row>
    <row r="26" spans="1:26" s="137" customFormat="1" ht="13.5" customHeight="1">
      <c r="A26" s="32">
        <v>3</v>
      </c>
      <c r="B26" s="15" t="s">
        <v>88</v>
      </c>
      <c r="C26" s="69" t="str">
        <f>[68]장대!$C$11</f>
        <v>이유빈</v>
      </c>
      <c r="D26" s="70" t="str">
        <f>[68]장대!$E$11</f>
        <v>부산체육고</v>
      </c>
      <c r="E26" s="121" t="str">
        <f>[68]장대!$F$11</f>
        <v>3.20</v>
      </c>
      <c r="F26" s="69" t="str">
        <f>[68]장대!$C$12</f>
        <v>문하은</v>
      </c>
      <c r="G26" s="70" t="str">
        <f>[68]장대!$E$12</f>
        <v>예천여자고</v>
      </c>
      <c r="H26" s="121" t="str">
        <f>[68]장대!$F$12</f>
        <v>3.00</v>
      </c>
      <c r="I26" s="69" t="str">
        <f>[68]장대!$C$13</f>
        <v>김하윤</v>
      </c>
      <c r="J26" s="70" t="str">
        <f>[68]장대!$E$13</f>
        <v>서울체육고</v>
      </c>
      <c r="K26" s="121" t="str">
        <f>[68]장대!$F$13</f>
        <v>2.60</v>
      </c>
      <c r="L26" s="69" t="str">
        <f>[68]장대!$C$14</f>
        <v>홍수민</v>
      </c>
      <c r="M26" s="70" t="str">
        <f>[68]장대!$E$14</f>
        <v>서울체육고</v>
      </c>
      <c r="N26" s="121" t="str">
        <f>[68]장대!$F$14</f>
        <v>2.60</v>
      </c>
      <c r="O26" s="69" t="str">
        <f>[68]장대!$C$15</f>
        <v>황현정</v>
      </c>
      <c r="P26" s="70" t="str">
        <f>[68]장대!$E$15</f>
        <v>대전신일여자고</v>
      </c>
      <c r="Q26" s="121" t="str">
        <f>[68]장대!$F$15</f>
        <v>2.40</v>
      </c>
      <c r="R26" s="69"/>
      <c r="S26" s="70"/>
      <c r="T26" s="121"/>
      <c r="U26" s="69"/>
      <c r="V26" s="70"/>
      <c r="W26" s="121"/>
      <c r="X26" s="69"/>
      <c r="Y26" s="70"/>
      <c r="Z26" s="121"/>
    </row>
    <row r="27" spans="1:26" s="137" customFormat="1" ht="13.5" customHeight="1">
      <c r="A27" s="63">
        <v>2</v>
      </c>
      <c r="B27" s="14" t="s">
        <v>90</v>
      </c>
      <c r="C27" s="18" t="str">
        <f>[68]멀리!$C$11</f>
        <v>김단비</v>
      </c>
      <c r="D27" s="19" t="str">
        <f>[68]멀리!$E$11</f>
        <v>대전체육고</v>
      </c>
      <c r="E27" s="20">
        <f>[68]멀리!$F$11</f>
        <v>5.46</v>
      </c>
      <c r="F27" s="18" t="str">
        <f>[68]멀리!$C$12</f>
        <v>박혜정</v>
      </c>
      <c r="G27" s="19" t="str">
        <f>[68]멀리!$E$12</f>
        <v>전남체육고</v>
      </c>
      <c r="H27" s="20">
        <f>[68]멀리!$F$12</f>
        <v>5.17</v>
      </c>
      <c r="I27" s="18" t="str">
        <f>[68]멀리!$C$13</f>
        <v>신예지</v>
      </c>
      <c r="J27" s="19" t="str">
        <f>[68]멀리!$E$13</f>
        <v>대전체육고</v>
      </c>
      <c r="K27" s="20">
        <f>[68]멀리!$F$13</f>
        <v>5.09</v>
      </c>
      <c r="L27" s="18" t="str">
        <f>[68]멀리!$C$14</f>
        <v>옥민경</v>
      </c>
      <c r="M27" s="19" t="str">
        <f>[68]멀리!$E$14</f>
        <v>경남체육고</v>
      </c>
      <c r="N27" s="20">
        <f>[68]멀리!$F$14</f>
        <v>4.63</v>
      </c>
      <c r="O27" s="18" t="str">
        <f>[68]멀리!$C$15</f>
        <v>김지현</v>
      </c>
      <c r="P27" s="19" t="str">
        <f>[68]멀리!$E$15</f>
        <v>경기소래고</v>
      </c>
      <c r="Q27" s="20">
        <f>[68]멀리!$F$15</f>
        <v>4.58</v>
      </c>
      <c r="R27" s="18" t="str">
        <f>[68]멀리!$C$16</f>
        <v>오민지</v>
      </c>
      <c r="S27" s="19" t="str">
        <f>[68]멀리!$E$16</f>
        <v>경남체육고</v>
      </c>
      <c r="T27" s="20">
        <f>[68]멀리!$F$16</f>
        <v>4.53</v>
      </c>
      <c r="U27" s="18" t="str">
        <f>[68]멀리!$C$17</f>
        <v>유진</v>
      </c>
      <c r="V27" s="19" t="str">
        <f>[68]멀리!$E$17</f>
        <v>경기소래고</v>
      </c>
      <c r="W27" s="20">
        <f>[68]멀리!$F$17</f>
        <v>3.85</v>
      </c>
      <c r="X27" s="18"/>
      <c r="Y27" s="19"/>
      <c r="Z27" s="20"/>
    </row>
    <row r="28" spans="1:26" s="137" customFormat="1" ht="13.5" customHeight="1">
      <c r="A28" s="63"/>
      <c r="B28" s="13" t="s">
        <v>70</v>
      </c>
      <c r="C28" s="21"/>
      <c r="D28" s="22" t="str">
        <f>[68]멀리!$G$11</f>
        <v>-0.6</v>
      </c>
      <c r="E28" s="23"/>
      <c r="F28" s="21"/>
      <c r="G28" s="22" t="str">
        <f>[68]멀리!$G$12</f>
        <v>-1.5</v>
      </c>
      <c r="H28" s="23"/>
      <c r="I28" s="21"/>
      <c r="J28" s="22" t="str">
        <f>[68]멀리!$G$13</f>
        <v>-0.8</v>
      </c>
      <c r="K28" s="23"/>
      <c r="L28" s="21"/>
      <c r="M28" s="22" t="str">
        <f>[68]멀리!$G$14</f>
        <v>-1.1</v>
      </c>
      <c r="N28" s="23"/>
      <c r="O28" s="21"/>
      <c r="P28" s="22" t="str">
        <f>[68]멀리!$G$15</f>
        <v>-0.7</v>
      </c>
      <c r="Q28" s="23"/>
      <c r="R28" s="21"/>
      <c r="S28" s="22" t="str">
        <f>[68]멀리!$G$16</f>
        <v>-0.4</v>
      </c>
      <c r="T28" s="23"/>
      <c r="U28" s="21"/>
      <c r="V28" s="22" t="str">
        <f>[68]멀리!$G$17</f>
        <v>-0.7</v>
      </c>
      <c r="W28" s="23"/>
      <c r="X28" s="21"/>
      <c r="Y28" s="22"/>
      <c r="Z28" s="23"/>
    </row>
    <row r="29" spans="1:26" s="137" customFormat="1" ht="13.5" customHeight="1">
      <c r="A29" s="63">
        <v>4</v>
      </c>
      <c r="B29" s="14" t="s">
        <v>92</v>
      </c>
      <c r="C29" s="80" t="str">
        <f>[68]세단!$C$11</f>
        <v>이가은</v>
      </c>
      <c r="D29" s="81" t="str">
        <f>[68]세단!$E$11</f>
        <v>부산체육고</v>
      </c>
      <c r="E29" s="82" t="str">
        <f>[68]세단!$F$11</f>
        <v>12.52</v>
      </c>
      <c r="F29" s="80" t="str">
        <f>[68]세단!$C$12</f>
        <v>유진</v>
      </c>
      <c r="G29" s="81" t="str">
        <f>[68]세단!$E$12</f>
        <v>경기소래고</v>
      </c>
      <c r="H29" s="82" t="str">
        <f>[68]세단!$F$12</f>
        <v>11.67</v>
      </c>
      <c r="I29" s="80" t="str">
        <f>[68]세단!$C$13</f>
        <v>김바다</v>
      </c>
      <c r="J29" s="81" t="str">
        <f>[68]세단!$E$13</f>
        <v>대전체육고</v>
      </c>
      <c r="K29" s="82" t="str">
        <f>[68]세단!$F$13</f>
        <v>11.41</v>
      </c>
      <c r="L29" s="80" t="str">
        <f>[68]세단!$C$14</f>
        <v>손솔</v>
      </c>
      <c r="M29" s="81" t="str">
        <f>[68]세단!$E$14</f>
        <v>전북체육고</v>
      </c>
      <c r="N29" s="82" t="str">
        <f>[68]세단!$F$14</f>
        <v>11.30</v>
      </c>
      <c r="O29" s="80"/>
      <c r="P29" s="81"/>
      <c r="Q29" s="82"/>
      <c r="R29" s="80"/>
      <c r="S29" s="81"/>
      <c r="T29" s="82"/>
      <c r="U29" s="80"/>
      <c r="V29" s="81"/>
      <c r="W29" s="82"/>
      <c r="X29" s="80"/>
      <c r="Y29" s="81"/>
      <c r="Z29" s="82"/>
    </row>
    <row r="30" spans="1:26" s="137" customFormat="1" ht="13.5" customHeight="1">
      <c r="A30" s="63"/>
      <c r="B30" s="13" t="s">
        <v>70</v>
      </c>
      <c r="C30" s="97"/>
      <c r="D30" s="155" t="str">
        <f>[68]세단!$G$11</f>
        <v>0.3</v>
      </c>
      <c r="E30" s="117"/>
      <c r="F30" s="97"/>
      <c r="G30" s="155" t="str">
        <f>[68]세단!$G$12</f>
        <v>-0.3</v>
      </c>
      <c r="H30" s="117"/>
      <c r="I30" s="97"/>
      <c r="J30" s="155" t="str">
        <f>[68]세단!$G$13</f>
        <v>-0.5</v>
      </c>
      <c r="K30" s="117"/>
      <c r="L30" s="97"/>
      <c r="M30" s="155" t="str">
        <f>[68]세단!$G$14</f>
        <v>-0.3</v>
      </c>
      <c r="N30" s="117"/>
      <c r="O30" s="97"/>
      <c r="P30" s="155"/>
      <c r="Q30" s="117"/>
      <c r="R30" s="97"/>
      <c r="S30" s="155"/>
      <c r="T30" s="117"/>
      <c r="U30" s="97"/>
      <c r="V30" s="155"/>
      <c r="W30" s="117"/>
      <c r="X30" s="97"/>
      <c r="Y30" s="155"/>
      <c r="Z30" s="117"/>
    </row>
    <row r="31" spans="1:26" s="137" customFormat="1" ht="13.5" customHeight="1">
      <c r="A31" s="32">
        <v>2</v>
      </c>
      <c r="B31" s="15" t="s">
        <v>155</v>
      </c>
      <c r="C31" s="69" t="str">
        <f>[68]포환!$C$11</f>
        <v>정소은</v>
      </c>
      <c r="D31" s="70" t="str">
        <f>[68]포환!$E$11</f>
        <v>광주체육고</v>
      </c>
      <c r="E31" s="71">
        <f>[68]포환!$F$11</f>
        <v>13.55</v>
      </c>
      <c r="F31" s="69" t="str">
        <f>[68]포환!$C$12</f>
        <v>김은미</v>
      </c>
      <c r="G31" s="70" t="str">
        <f>[68]포환!$E$12</f>
        <v>대구체육고</v>
      </c>
      <c r="H31" s="71">
        <f>[68]포환!$F$12</f>
        <v>12.53</v>
      </c>
      <c r="I31" s="69" t="str">
        <f>[68]포환!$C$13</f>
        <v>남경민</v>
      </c>
      <c r="J31" s="70" t="str">
        <f>[68]포환!$E$13</f>
        <v>인천체육고</v>
      </c>
      <c r="K31" s="71">
        <f>[68]포환!$F$13</f>
        <v>12.46</v>
      </c>
      <c r="L31" s="69" t="str">
        <f>[68]포환!$C$14</f>
        <v>박채린</v>
      </c>
      <c r="M31" s="70" t="str">
        <f>[68]포환!$E$14</f>
        <v>경기체육고</v>
      </c>
      <c r="N31" s="71">
        <f>[68]포환!$F$14</f>
        <v>11.25</v>
      </c>
      <c r="O31" s="69" t="str">
        <f>[68]포환!$C$15</f>
        <v>진서희</v>
      </c>
      <c r="P31" s="70" t="str">
        <f>[68]포환!$E$15</f>
        <v>포항두호고</v>
      </c>
      <c r="Q31" s="71">
        <f>[68]포환!$F$15</f>
        <v>11.09</v>
      </c>
      <c r="R31" s="69" t="str">
        <f>[68]포환!$C$16</f>
        <v>한이슬</v>
      </c>
      <c r="S31" s="70" t="str">
        <f>[68]포환!$E$16</f>
        <v>대구체육고</v>
      </c>
      <c r="T31" s="71">
        <f>[68]포환!$F$16</f>
        <v>10.93</v>
      </c>
      <c r="U31" s="69" t="str">
        <f>[68]포환!$C$17</f>
        <v>박소담</v>
      </c>
      <c r="V31" s="70" t="str">
        <f>[68]포환!$E$17</f>
        <v>충현고</v>
      </c>
      <c r="W31" s="71">
        <f>[68]포환!$F$17</f>
        <v>10.57</v>
      </c>
      <c r="X31" s="69" t="str">
        <f>[68]포환!$C$18</f>
        <v>주형원</v>
      </c>
      <c r="Y31" s="70" t="str">
        <f>[68]포환!$E$18</f>
        <v>충현고</v>
      </c>
      <c r="Z31" s="71">
        <f>[68]포환!$F$18</f>
        <v>10.29</v>
      </c>
    </row>
    <row r="32" spans="1:26" s="137" customFormat="1" ht="13.5" customHeight="1">
      <c r="A32" s="32">
        <v>4</v>
      </c>
      <c r="B32" s="15" t="s">
        <v>156</v>
      </c>
      <c r="C32" s="69" t="str">
        <f>[68]원반!$C$11</f>
        <v>정채윤</v>
      </c>
      <c r="D32" s="70" t="str">
        <f>[68]원반!$E$11</f>
        <v>충북체육고</v>
      </c>
      <c r="E32" s="71" t="str">
        <f>[68]원반!$F$11</f>
        <v>49.10CR</v>
      </c>
      <c r="F32" s="69" t="str">
        <f>[68]원반!$C$12</f>
        <v>신유진</v>
      </c>
      <c r="G32" s="70" t="str">
        <f>[68]원반!$E$12</f>
        <v>이리공업고</v>
      </c>
      <c r="H32" s="71" t="str">
        <f>[68]원반!$F$12</f>
        <v>46.57</v>
      </c>
      <c r="I32" s="69" t="str">
        <f>[68]원반!$C$13</f>
        <v>이아빈</v>
      </c>
      <c r="J32" s="70" t="str">
        <f>[68]원반!$E$13</f>
        <v>이리공업고</v>
      </c>
      <c r="K32" s="71" t="str">
        <f>[68]원반!$F$13</f>
        <v>41.82</v>
      </c>
      <c r="L32" s="69" t="str">
        <f>[68]원반!$C$14</f>
        <v>김지인</v>
      </c>
      <c r="M32" s="70" t="str">
        <f>[68]원반!$E$14</f>
        <v>광주체육고</v>
      </c>
      <c r="N32" s="71" t="str">
        <f>[68]원반!$F$14</f>
        <v>41.16</v>
      </c>
      <c r="O32" s="69" t="str">
        <f>[68]원반!$C$15</f>
        <v>김예은</v>
      </c>
      <c r="P32" s="70" t="str">
        <f>[68]원반!$E$15</f>
        <v>강원체육고</v>
      </c>
      <c r="Q32" s="71" t="str">
        <f>[68]원반!$F$15</f>
        <v>41.04</v>
      </c>
      <c r="R32" s="69" t="str">
        <f>[68]원반!$C$16</f>
        <v>김혜리</v>
      </c>
      <c r="S32" s="70" t="str">
        <f>[68]원반!$E$16</f>
        <v>전남체육고</v>
      </c>
      <c r="T32" s="71" t="str">
        <f>[68]원반!$F$16</f>
        <v>39.54</v>
      </c>
      <c r="U32" s="69" t="str">
        <f>[68]원반!$C$17</f>
        <v>진서희</v>
      </c>
      <c r="V32" s="70" t="str">
        <f>[68]원반!$E$17</f>
        <v>포항두호고</v>
      </c>
      <c r="W32" s="71" t="str">
        <f>[68]원반!$F$17</f>
        <v>36.50</v>
      </c>
      <c r="X32" s="69" t="str">
        <f>[68]원반!$C$18</f>
        <v>임은경</v>
      </c>
      <c r="Y32" s="70" t="str">
        <f>[68]원반!$E$18</f>
        <v>대구체육고</v>
      </c>
      <c r="Z32" s="71" t="str">
        <f>[68]원반!$F$18</f>
        <v>34.01</v>
      </c>
    </row>
    <row r="33" spans="1:26" s="137" customFormat="1" ht="13.5" customHeight="1">
      <c r="A33" s="32">
        <v>1</v>
      </c>
      <c r="B33" s="15" t="s">
        <v>157</v>
      </c>
      <c r="C33" s="69" t="str">
        <f>[68]해머!$C$11</f>
        <v>박민지</v>
      </c>
      <c r="D33" s="70" t="str">
        <f>[68]해머!$E$11</f>
        <v>전북체육고</v>
      </c>
      <c r="E33" s="71" t="str">
        <f>[68]해머!$F$11</f>
        <v>49.92</v>
      </c>
      <c r="F33" s="69" t="str">
        <f>[68]해머!$C$12</f>
        <v>김다미</v>
      </c>
      <c r="G33" s="70" t="str">
        <f>[68]해머!$E$12</f>
        <v>광주체육고</v>
      </c>
      <c r="H33" s="71" t="str">
        <f>[68]해머!$F$12</f>
        <v>48.29</v>
      </c>
      <c r="I33" s="69" t="str">
        <f>[68]해머!$C$13</f>
        <v>이민지</v>
      </c>
      <c r="J33" s="70" t="str">
        <f>[68]해머!$E$13</f>
        <v>충북체육고</v>
      </c>
      <c r="K33" s="71" t="str">
        <f>[68]해머!$F$13</f>
        <v>45.05</v>
      </c>
      <c r="L33" s="69" t="str">
        <f>[68]해머!$C$14</f>
        <v>홍승연</v>
      </c>
      <c r="M33" s="70" t="str">
        <f>[68]해머!$E$14</f>
        <v>이리공업고</v>
      </c>
      <c r="N33" s="71" t="str">
        <f>[68]해머!$F$14</f>
        <v>43.70</v>
      </c>
      <c r="O33" s="69" t="str">
        <f>[68]해머!$C$15</f>
        <v>정민주</v>
      </c>
      <c r="P33" s="70" t="str">
        <f>[68]해머!$E$15</f>
        <v>광주체육고</v>
      </c>
      <c r="Q33" s="71" t="str">
        <f>[68]해머!$F$15</f>
        <v>41.81</v>
      </c>
      <c r="R33" s="69" t="str">
        <f>[68]해머!$C$16</f>
        <v>이수민</v>
      </c>
      <c r="S33" s="70" t="str">
        <f>[68]해머!$E$16</f>
        <v>충북체육고</v>
      </c>
      <c r="T33" s="71" t="str">
        <f>[68]해머!$F$16</f>
        <v>37.82</v>
      </c>
      <c r="U33" s="69" t="str">
        <f>[68]해머!$C$17</f>
        <v>박소담</v>
      </c>
      <c r="V33" s="70" t="str">
        <f>[68]해머!$E$17</f>
        <v>충현고</v>
      </c>
      <c r="W33" s="71" t="str">
        <f>[68]해머!$F$17</f>
        <v>37.49</v>
      </c>
      <c r="X33" s="69" t="str">
        <f>[68]해머!$C$18</f>
        <v>주형원</v>
      </c>
      <c r="Y33" s="70" t="str">
        <f>[68]해머!$E$18</f>
        <v>충현고</v>
      </c>
      <c r="Z33" s="71" t="str">
        <f>[68]해머!$F$18</f>
        <v>26.57</v>
      </c>
    </row>
    <row r="34" spans="1:26" s="137" customFormat="1" ht="13.5" customHeight="1">
      <c r="A34" s="32">
        <v>5</v>
      </c>
      <c r="B34" s="15" t="s">
        <v>96</v>
      </c>
      <c r="C34" s="69" t="str">
        <f>[68]투창!$C$11</f>
        <v>윤세진</v>
      </c>
      <c r="D34" s="70" t="str">
        <f>[68]투창!$E$11</f>
        <v>광주체육고</v>
      </c>
      <c r="E34" s="121">
        <f>[68]투창!$F$11</f>
        <v>43.08</v>
      </c>
      <c r="F34" s="69" t="str">
        <f>[68]투창!$C$12</f>
        <v>이세빈</v>
      </c>
      <c r="G34" s="70" t="str">
        <f>[68]투창!$E$12</f>
        <v>이리공업고</v>
      </c>
      <c r="H34" s="121">
        <f>[68]투창!$F$12</f>
        <v>41.88</v>
      </c>
      <c r="I34" s="69" t="str">
        <f>[68]투창!$C$13</f>
        <v>권재은</v>
      </c>
      <c r="J34" s="70" t="str">
        <f>[68]투창!$E$13</f>
        <v>공주여자고</v>
      </c>
      <c r="K34" s="121">
        <f>[68]투창!$F$13</f>
        <v>40.72</v>
      </c>
      <c r="L34" s="69" t="str">
        <f>[68]투창!$C$14</f>
        <v>표현</v>
      </c>
      <c r="M34" s="70" t="str">
        <f>[68]투창!$E$14</f>
        <v>인천체육고</v>
      </c>
      <c r="N34" s="121" t="str">
        <f>[68]투창!$F$14</f>
        <v>37.30</v>
      </c>
      <c r="O34" s="69" t="str">
        <f>[68]투창!$C$15</f>
        <v>임혜영</v>
      </c>
      <c r="P34" s="70" t="str">
        <f>[68]투창!$E$15</f>
        <v>마산구암고</v>
      </c>
      <c r="Q34" s="121">
        <f>[68]투창!$F$15</f>
        <v>35.049999999999997</v>
      </c>
      <c r="R34" s="69" t="str">
        <f>[68]투창!$C$16</f>
        <v>정아영</v>
      </c>
      <c r="S34" s="70" t="str">
        <f>[68]투창!$E$16</f>
        <v>충북체육고</v>
      </c>
      <c r="T34" s="121">
        <f>[68]투창!$F$16</f>
        <v>29.52</v>
      </c>
      <c r="U34" s="69"/>
      <c r="V34" s="70"/>
      <c r="W34" s="121"/>
      <c r="X34" s="69"/>
      <c r="Y34" s="70"/>
      <c r="Z34" s="121"/>
    </row>
    <row r="35" spans="1:26" s="137" customFormat="1" ht="13.5" customHeight="1">
      <c r="A35" s="32">
        <v>2</v>
      </c>
      <c r="B35" s="15" t="s">
        <v>158</v>
      </c>
      <c r="C35" s="69" t="str">
        <f>'[68]7종경기'!$C$11</f>
        <v>김단비</v>
      </c>
      <c r="D35" s="70" t="str">
        <f>'[68]7종경기'!$E$11</f>
        <v>대전체육고</v>
      </c>
      <c r="E35" s="71" t="str">
        <f>'[68]7종경기'!$F$11</f>
        <v>4,202점</v>
      </c>
      <c r="F35" s="69" t="str">
        <f>'[68]7종경기'!$C$12</f>
        <v>공민경</v>
      </c>
      <c r="G35" s="70" t="str">
        <f>'[68]7종경기'!$E$12</f>
        <v>경북체육고</v>
      </c>
      <c r="H35" s="71" t="str">
        <f>'[68]7종경기'!$F$12</f>
        <v>4,014점</v>
      </c>
      <c r="I35" s="69" t="str">
        <f>'[68]7종경기'!$C$13</f>
        <v>장세림</v>
      </c>
      <c r="J35" s="70" t="str">
        <f>'[68]7종경기'!$E$13</f>
        <v>인일여자고</v>
      </c>
      <c r="K35" s="71" t="str">
        <f>'[68]7종경기'!$F$13</f>
        <v>3,269점</v>
      </c>
      <c r="L35" s="69" t="str">
        <f>'[68]7종경기'!$C$14</f>
        <v>손민지</v>
      </c>
      <c r="M35" s="70" t="str">
        <f>'[68]7종경기'!$E$14</f>
        <v>경기원곡고</v>
      </c>
      <c r="N35" s="71" t="str">
        <f>'[68]7종경기'!$F$14</f>
        <v>3,197점</v>
      </c>
      <c r="O35" s="69" t="str">
        <f>'[68]7종경기'!$C$15</f>
        <v>신예지</v>
      </c>
      <c r="P35" s="70" t="str">
        <f>'[68]7종경기'!$E$15</f>
        <v>대전체육고</v>
      </c>
      <c r="Q35" s="71" t="str">
        <f>'[68]7종경기'!$F$15</f>
        <v>3,187점</v>
      </c>
      <c r="R35" s="69" t="str">
        <f>'[68]7종경기'!$C$16</f>
        <v>조준희</v>
      </c>
      <c r="S35" s="70" t="str">
        <f>'[68]7종경기'!$E$16</f>
        <v>충북체육고</v>
      </c>
      <c r="T35" s="71" t="str">
        <f>'[68]7종경기'!$F$16</f>
        <v>3,174점</v>
      </c>
      <c r="U35" s="69" t="str">
        <f>'[68]7종경기'!$C$17</f>
        <v>이다은</v>
      </c>
      <c r="V35" s="70" t="str">
        <f>'[68]7종경기'!$E$17</f>
        <v>경북체육고</v>
      </c>
      <c r="W35" s="71" t="str">
        <f>'[68]7종경기'!$F$17</f>
        <v>3,098점</v>
      </c>
      <c r="X35" s="69" t="str">
        <f>'[68]7종경기'!$C$18</f>
        <v>이선주</v>
      </c>
      <c r="Y35" s="70" t="str">
        <f>'[68]7종경기'!$E$18</f>
        <v>대전체육고</v>
      </c>
      <c r="Z35" s="71" t="str">
        <f>'[68]7종경기'!$F$18</f>
        <v>2,872점</v>
      </c>
    </row>
    <row r="36" spans="1:26" s="123" customFormat="1" ht="13.5" customHeight="1">
      <c r="A36" s="35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s="9" customFormat="1" ht="14.25" customHeight="1">
      <c r="A37" s="35"/>
      <c r="B37" s="11" t="s">
        <v>159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</sheetData>
  <mergeCells count="28">
    <mergeCell ref="R23:T23"/>
    <mergeCell ref="U23:W23"/>
    <mergeCell ref="X23:Z23"/>
    <mergeCell ref="F25:K25"/>
    <mergeCell ref="A27:A28"/>
    <mergeCell ref="A29:A30"/>
    <mergeCell ref="O21:Q21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A15:A16"/>
    <mergeCell ref="A20:A21"/>
    <mergeCell ref="C21:E21"/>
    <mergeCell ref="F21:H21"/>
    <mergeCell ref="I21:K21"/>
    <mergeCell ref="L21:N21"/>
    <mergeCell ref="E2:T2"/>
    <mergeCell ref="B3:C3"/>
    <mergeCell ref="F3:S3"/>
    <mergeCell ref="A7:A8"/>
    <mergeCell ref="L8:Q8"/>
    <mergeCell ref="A9:A1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4"/>
  <sheetViews>
    <sheetView view="pageBreakPreview" zoomScaleSheetLayoutView="100" workbookViewId="0">
      <selection activeCell="E2" sqref="E2:T2"/>
    </sheetView>
  </sheetViews>
  <sheetFormatPr defaultRowHeight="13.5"/>
  <cols>
    <col min="1" max="1" width="2.21875" style="34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33"/>
      <c r="B2" s="10"/>
      <c r="C2" s="10"/>
      <c r="D2" s="10"/>
      <c r="E2" s="59" t="s">
        <v>47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30" t="s">
        <v>49</v>
      </c>
      <c r="V2" s="30"/>
      <c r="W2" s="30"/>
      <c r="X2" s="30"/>
      <c r="Y2" s="30"/>
      <c r="Z2" s="30"/>
    </row>
    <row r="3" spans="1:26" s="9" customFormat="1" ht="14.25" thickTop="1">
      <c r="A3" s="33"/>
      <c r="B3" s="57"/>
      <c r="C3" s="57"/>
      <c r="D3" s="10"/>
      <c r="E3" s="10"/>
      <c r="F3" s="61" t="s">
        <v>52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33"/>
      <c r="B4" s="49"/>
      <c r="C4" s="49"/>
      <c r="D4" s="10"/>
      <c r="E4" s="10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10"/>
      <c r="U4" s="10"/>
      <c r="V4" s="10"/>
      <c r="W4" s="10"/>
      <c r="X4" s="10"/>
      <c r="Y4" s="10"/>
      <c r="Z4" s="10"/>
    </row>
    <row r="5" spans="1:26" ht="18" customHeight="1">
      <c r="B5" s="122" t="s">
        <v>160</v>
      </c>
      <c r="C5" s="122"/>
      <c r="D5" s="12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53</v>
      </c>
      <c r="C6" s="2"/>
      <c r="D6" s="3" t="s">
        <v>54</v>
      </c>
      <c r="E6" s="4"/>
      <c r="F6" s="2"/>
      <c r="G6" s="3" t="s">
        <v>55</v>
      </c>
      <c r="H6" s="4"/>
      <c r="I6" s="2"/>
      <c r="J6" s="3" t="s">
        <v>56</v>
      </c>
      <c r="K6" s="4"/>
      <c r="L6" s="2"/>
      <c r="M6" s="3" t="s">
        <v>57</v>
      </c>
      <c r="N6" s="4"/>
      <c r="O6" s="2"/>
      <c r="P6" s="3" t="s">
        <v>58</v>
      </c>
      <c r="Q6" s="4"/>
      <c r="R6" s="2"/>
      <c r="S6" s="3" t="s">
        <v>59</v>
      </c>
      <c r="T6" s="4"/>
      <c r="U6" s="2"/>
      <c r="V6" s="3" t="s">
        <v>60</v>
      </c>
      <c r="W6" s="4"/>
      <c r="X6" s="2"/>
      <c r="Y6" s="3" t="s">
        <v>61</v>
      </c>
      <c r="Z6" s="4"/>
    </row>
    <row r="7" spans="1:26" ht="14.25" thickBot="1">
      <c r="B7" s="6" t="s">
        <v>62</v>
      </c>
      <c r="C7" s="5" t="s">
        <v>63</v>
      </c>
      <c r="D7" s="5" t="s">
        <v>64</v>
      </c>
      <c r="E7" s="5" t="s">
        <v>65</v>
      </c>
      <c r="F7" s="5" t="s">
        <v>63</v>
      </c>
      <c r="G7" s="5" t="s">
        <v>64</v>
      </c>
      <c r="H7" s="5" t="s">
        <v>65</v>
      </c>
      <c r="I7" s="5" t="s">
        <v>63</v>
      </c>
      <c r="J7" s="5" t="s">
        <v>64</v>
      </c>
      <c r="K7" s="5" t="s">
        <v>65</v>
      </c>
      <c r="L7" s="5" t="s">
        <v>63</v>
      </c>
      <c r="M7" s="5" t="s">
        <v>64</v>
      </c>
      <c r="N7" s="5" t="s">
        <v>65</v>
      </c>
      <c r="O7" s="5" t="s">
        <v>63</v>
      </c>
      <c r="P7" s="5" t="s">
        <v>64</v>
      </c>
      <c r="Q7" s="5" t="s">
        <v>65</v>
      </c>
      <c r="R7" s="5" t="s">
        <v>63</v>
      </c>
      <c r="S7" s="5" t="s">
        <v>64</v>
      </c>
      <c r="T7" s="5" t="s">
        <v>65</v>
      </c>
      <c r="U7" s="5" t="s">
        <v>63</v>
      </c>
      <c r="V7" s="5" t="s">
        <v>64</v>
      </c>
      <c r="W7" s="5" t="s">
        <v>65</v>
      </c>
      <c r="X7" s="5" t="s">
        <v>63</v>
      </c>
      <c r="Y7" s="5" t="s">
        <v>64</v>
      </c>
      <c r="Z7" s="5" t="s">
        <v>65</v>
      </c>
    </row>
    <row r="8" spans="1:26" s="123" customFormat="1" ht="13.5" customHeight="1" thickTop="1">
      <c r="A8" s="63">
        <v>1</v>
      </c>
      <c r="B8" s="12" t="s">
        <v>67</v>
      </c>
      <c r="C8" s="67" t="str">
        <f>[69]결승기록지!$C$11</f>
        <v>최진환</v>
      </c>
      <c r="D8" s="68" t="str">
        <f>[69]결승기록지!$E$11</f>
        <v>경기문산제일고</v>
      </c>
      <c r="E8" s="66" t="str">
        <f>[69]결승기록지!$F$11</f>
        <v>10.92</v>
      </c>
      <c r="F8" s="67" t="str">
        <f>[69]결승기록지!$C$12</f>
        <v>김현민</v>
      </c>
      <c r="G8" s="68" t="str">
        <f>[69]결승기록지!$E$12</f>
        <v>충북체육고</v>
      </c>
      <c r="H8" s="66" t="str">
        <f>[69]결승기록지!$F$12</f>
        <v>10.99</v>
      </c>
      <c r="I8" s="67" t="str">
        <f>[69]결승기록지!$C$13</f>
        <v>안성우</v>
      </c>
      <c r="J8" s="68" t="str">
        <f>[69]결승기록지!$E$13</f>
        <v>전북체육고</v>
      </c>
      <c r="K8" s="66">
        <f>[69]결승기록지!$F$13</f>
        <v>11.07</v>
      </c>
      <c r="L8" s="67" t="str">
        <f>[69]결승기록지!$C$14</f>
        <v>이성진</v>
      </c>
      <c r="M8" s="68" t="str">
        <f>[69]결승기록지!$E$14</f>
        <v>서울체육고</v>
      </c>
      <c r="N8" s="66" t="str">
        <f>[69]결승기록지!$F$14</f>
        <v>11.20</v>
      </c>
      <c r="O8" s="67" t="str">
        <f>[69]결승기록지!$C$15</f>
        <v>박민수</v>
      </c>
      <c r="P8" s="68" t="str">
        <f>[69]결승기록지!$E$15</f>
        <v>포천일고</v>
      </c>
      <c r="Q8" s="66">
        <f>[69]결승기록지!$F$15</f>
        <v>11.23</v>
      </c>
      <c r="R8" s="67" t="str">
        <f>[69]결승기록지!$C$16</f>
        <v>오현명</v>
      </c>
      <c r="S8" s="68" t="str">
        <f>[69]결승기록지!$E$16</f>
        <v>전북체육고</v>
      </c>
      <c r="T8" s="66">
        <f>[69]결승기록지!$F$16</f>
        <v>11.36</v>
      </c>
      <c r="U8" s="67" t="str">
        <f>[69]결승기록지!$C$17</f>
        <v>김현욱</v>
      </c>
      <c r="V8" s="68" t="str">
        <f>[69]결승기록지!$E$17</f>
        <v>광주체육고</v>
      </c>
      <c r="W8" s="66" t="str">
        <f>[69]결승기록지!$F$17</f>
        <v>11.40</v>
      </c>
      <c r="X8" s="67" t="str">
        <f>[69]결승기록지!$C$18</f>
        <v>정병철</v>
      </c>
      <c r="Y8" s="68" t="str">
        <f>[69]결승기록지!$E$18</f>
        <v>경기유신고</v>
      </c>
      <c r="Z8" s="66">
        <f>[69]결승기록지!$F$18</f>
        <v>11.52</v>
      </c>
    </row>
    <row r="9" spans="1:26" s="123" customFormat="1" ht="13.5" customHeight="1">
      <c r="A9" s="63"/>
      <c r="B9" s="124" t="s">
        <v>70</v>
      </c>
      <c r="C9" s="46"/>
      <c r="D9" s="157" t="str">
        <f>[69]결승기록지!$G$8</f>
        <v>0.0</v>
      </c>
      <c r="E9" s="48"/>
      <c r="F9" s="47"/>
      <c r="G9" s="47"/>
      <c r="H9" s="48"/>
      <c r="I9" s="47"/>
      <c r="J9" s="47"/>
      <c r="K9" s="48"/>
      <c r="L9" s="47"/>
      <c r="M9" s="47"/>
      <c r="N9" s="48"/>
      <c r="O9" s="47"/>
      <c r="P9" s="47"/>
      <c r="Q9" s="48"/>
      <c r="R9" s="47"/>
      <c r="S9" s="47"/>
      <c r="T9" s="48"/>
      <c r="U9" s="47"/>
      <c r="V9" s="47"/>
      <c r="W9" s="48"/>
      <c r="X9" s="47"/>
      <c r="Y9" s="47"/>
      <c r="Z9" s="48"/>
    </row>
    <row r="10" spans="1:26" s="123" customFormat="1" ht="13.5" customHeight="1">
      <c r="A10" s="32">
        <v>2</v>
      </c>
      <c r="B10" s="15" t="s">
        <v>72</v>
      </c>
      <c r="C10" s="69" t="str">
        <f>[70]결승기록지!$C$11</f>
        <v>이현용</v>
      </c>
      <c r="D10" s="70" t="str">
        <f>[70]결승기록지!$E$11</f>
        <v>충북체육고</v>
      </c>
      <c r="E10" s="71">
        <f>[70]결승기록지!$F$11</f>
        <v>49.78</v>
      </c>
      <c r="F10" s="69" t="str">
        <f>[70]결승기록지!$C$12</f>
        <v>박찬영</v>
      </c>
      <c r="G10" s="70" t="str">
        <f>[70]결승기록지!$E$12</f>
        <v>경기문산제일고</v>
      </c>
      <c r="H10" s="71" t="str">
        <f>[70]결승기록지!$F$12</f>
        <v>50.10</v>
      </c>
      <c r="I10" s="69" t="str">
        <f>[70]결승기록지!$C$13</f>
        <v>조현수</v>
      </c>
      <c r="J10" s="70" t="str">
        <f>[70]결승기록지!$E$13</f>
        <v>경남체육고</v>
      </c>
      <c r="K10" s="71">
        <f>[70]결승기록지!$F$13</f>
        <v>50.65</v>
      </c>
      <c r="L10" s="69" t="str">
        <f>[70]결승기록지!$C$14</f>
        <v>박상욱</v>
      </c>
      <c r="M10" s="70" t="str">
        <f>[70]결승기록지!$E$14</f>
        <v>대전체육고</v>
      </c>
      <c r="N10" s="71">
        <f>[70]결승기록지!$F$14</f>
        <v>50.91</v>
      </c>
      <c r="O10" s="69" t="str">
        <f>[70]결승기록지!$C$15</f>
        <v>김태영</v>
      </c>
      <c r="P10" s="70" t="str">
        <f>[70]결승기록지!$E$15</f>
        <v>강원체육고</v>
      </c>
      <c r="Q10" s="71">
        <f>[70]결승기록지!$F$15</f>
        <v>51.38</v>
      </c>
      <c r="R10" s="69" t="str">
        <f>[70]결승기록지!$C$16</f>
        <v>김지우</v>
      </c>
      <c r="S10" s="70" t="str">
        <f>[70]결승기록지!$E$16</f>
        <v>부산체육고</v>
      </c>
      <c r="T10" s="71">
        <f>[70]결승기록지!$F$16</f>
        <v>51.46</v>
      </c>
      <c r="U10" s="69" t="str">
        <f>[70]결승기록지!$C$17</f>
        <v>박용희</v>
      </c>
      <c r="V10" s="70" t="str">
        <f>[70]결승기록지!$E$17</f>
        <v>전남체육고</v>
      </c>
      <c r="W10" s="71" t="str">
        <f>[70]결승기록지!$F$17</f>
        <v>52.00</v>
      </c>
      <c r="X10" s="69" t="str">
        <f>[70]결승기록지!$C$18</f>
        <v>엄기현</v>
      </c>
      <c r="Y10" s="70" t="str">
        <f>[70]결승기록지!$E$18</f>
        <v>경기소래고</v>
      </c>
      <c r="Z10" s="71">
        <f>[70]결승기록지!$F$18</f>
        <v>55.55</v>
      </c>
    </row>
    <row r="11" spans="1:26" s="123" customFormat="1" ht="13.5" customHeight="1">
      <c r="A11" s="32">
        <v>4</v>
      </c>
      <c r="B11" s="16" t="s">
        <v>74</v>
      </c>
      <c r="C11" s="158" t="str">
        <f>[71]결승기록지!$C$11</f>
        <v>서진석</v>
      </c>
      <c r="D11" s="17" t="str">
        <f>[71]결승기록지!$E$11</f>
        <v>충북체육고</v>
      </c>
      <c r="E11" s="159" t="str">
        <f>[71]결승기록지!$F$11</f>
        <v>2:00.80</v>
      </c>
      <c r="F11" s="158" t="str">
        <f>[71]결승기록지!$C$12</f>
        <v>김대훈</v>
      </c>
      <c r="G11" s="17" t="str">
        <f>[71]결승기록지!$E$12</f>
        <v>양정고</v>
      </c>
      <c r="H11" s="159" t="str">
        <f>[71]결승기록지!$F$12</f>
        <v>2:00.97</v>
      </c>
      <c r="I11" s="158" t="str">
        <f>[71]결승기록지!$C$13</f>
        <v>임형윤</v>
      </c>
      <c r="J11" s="17" t="str">
        <f>[71]결승기록지!$E$13</f>
        <v>경북영동고</v>
      </c>
      <c r="K11" s="159" t="str">
        <f>[71]결승기록지!$F$13</f>
        <v>2:01.66</v>
      </c>
      <c r="L11" s="158" t="str">
        <f>[71]결승기록지!$C$14</f>
        <v>김진범</v>
      </c>
      <c r="M11" s="17" t="str">
        <f>[71]결승기록지!$E$14</f>
        <v>충현고</v>
      </c>
      <c r="N11" s="159" t="str">
        <f>[71]결승기록지!$F$14</f>
        <v>2:04.70</v>
      </c>
      <c r="O11" s="158" t="str">
        <f>[71]결승기록지!$C$15</f>
        <v>박요진</v>
      </c>
      <c r="P11" s="17" t="str">
        <f>[71]결승기록지!$E$15</f>
        <v>광양하이텍고</v>
      </c>
      <c r="Q11" s="159" t="str">
        <f>[71]결승기록지!$F$15</f>
        <v>2:09.45</v>
      </c>
      <c r="R11" s="158" t="str">
        <f>[71]결승기록지!$C$16</f>
        <v>이재우</v>
      </c>
      <c r="S11" s="17" t="str">
        <f>[71]결승기록지!$E$16</f>
        <v>대전체육고</v>
      </c>
      <c r="T11" s="159" t="str">
        <f>[71]결승기록지!$F$16</f>
        <v>2:18.70</v>
      </c>
      <c r="U11" s="158"/>
      <c r="V11" s="17"/>
      <c r="W11" s="159"/>
      <c r="X11" s="158"/>
      <c r="Y11" s="17"/>
      <c r="Z11" s="159"/>
    </row>
    <row r="12" spans="1:26" s="123" customFormat="1" ht="13.5" customHeight="1">
      <c r="A12" s="32">
        <v>3</v>
      </c>
      <c r="B12" s="15" t="s">
        <v>161</v>
      </c>
      <c r="C12" s="69" t="str">
        <f>[72]결승기록지!$C$11</f>
        <v>이준수</v>
      </c>
      <c r="D12" s="70" t="str">
        <f>[72]결승기록지!$E$11</f>
        <v>단양고</v>
      </c>
      <c r="E12" s="136" t="str">
        <f>[72]결승기록지!$F$11</f>
        <v>15:50.23</v>
      </c>
      <c r="F12" s="69" t="str">
        <f>[72]결승기록지!$C$12</f>
        <v>김홍록</v>
      </c>
      <c r="G12" s="70" t="str">
        <f>[72]결승기록지!$E$12</f>
        <v>배문고</v>
      </c>
      <c r="H12" s="136" t="str">
        <f>[72]결승기록지!$F$12</f>
        <v>16:13.87</v>
      </c>
      <c r="I12" s="69" t="str">
        <f>[72]결승기록지!$C$13</f>
        <v>김윤식</v>
      </c>
      <c r="J12" s="70" t="str">
        <f>[72]결승기록지!$E$13</f>
        <v>배문고</v>
      </c>
      <c r="K12" s="136" t="str">
        <f>[72]결승기록지!$F$13</f>
        <v>16:21.78</v>
      </c>
      <c r="L12" s="69" t="str">
        <f>[72]결승기록지!$C$14</f>
        <v>김성문</v>
      </c>
      <c r="M12" s="70" t="str">
        <f>[72]결승기록지!$E$14</f>
        <v>충북체육고</v>
      </c>
      <c r="N12" s="136" t="str">
        <f>[72]결승기록지!$F$14</f>
        <v>16:26.63</v>
      </c>
      <c r="O12" s="69" t="str">
        <f>[72]결승기록지!$C$15</f>
        <v>강만세</v>
      </c>
      <c r="P12" s="70" t="str">
        <f>[72]결승기록지!$E$15</f>
        <v>전남체육고</v>
      </c>
      <c r="Q12" s="136" t="str">
        <f>[72]결승기록지!$F$15</f>
        <v>16:32.73</v>
      </c>
      <c r="R12" s="69" t="str">
        <f>[72]결승기록지!$C$16</f>
        <v>김민수</v>
      </c>
      <c r="S12" s="70" t="str">
        <f>[72]결승기록지!$E$16</f>
        <v>충북체육고</v>
      </c>
      <c r="T12" s="136" t="str">
        <f>[72]결승기록지!$F$16</f>
        <v>16:35.52</v>
      </c>
      <c r="U12" s="69" t="str">
        <f>[72]결승기록지!$C$17</f>
        <v>유강철</v>
      </c>
      <c r="V12" s="70" t="str">
        <f>[72]결승기록지!$E$17</f>
        <v>강원체육고</v>
      </c>
      <c r="W12" s="136" t="str">
        <f>[72]결승기록지!$F$17</f>
        <v>16:42.57</v>
      </c>
      <c r="X12" s="69" t="str">
        <f>[72]결승기록지!$C$18</f>
        <v>이수철</v>
      </c>
      <c r="Y12" s="70" t="str">
        <f>[72]결승기록지!$E$18</f>
        <v>충남체육고</v>
      </c>
      <c r="Z12" s="136" t="str">
        <f>[72]결승기록지!$F$18</f>
        <v>16:47.42</v>
      </c>
    </row>
    <row r="13" spans="1:26" s="123" customFormat="1" ht="13.5" customHeight="1">
      <c r="A13" s="63"/>
      <c r="B13" s="14" t="s">
        <v>79</v>
      </c>
      <c r="C13" s="18"/>
      <c r="D13" s="160" t="s">
        <v>162</v>
      </c>
      <c r="E13" s="20"/>
      <c r="F13" s="161"/>
      <c r="G13" s="160" t="s">
        <v>162</v>
      </c>
      <c r="H13" s="20"/>
      <c r="I13" s="161"/>
      <c r="J13" s="19"/>
      <c r="K13" s="20"/>
      <c r="L13" s="161"/>
      <c r="M13" s="19"/>
      <c r="N13" s="20"/>
      <c r="O13" s="161"/>
      <c r="P13" s="19"/>
      <c r="Q13" s="20"/>
      <c r="R13" s="161"/>
      <c r="S13" s="19"/>
      <c r="T13" s="20"/>
      <c r="U13" s="161"/>
      <c r="V13" s="19"/>
      <c r="W13" s="20"/>
      <c r="X13" s="161"/>
      <c r="Y13" s="19"/>
      <c r="Z13" s="20"/>
    </row>
    <row r="14" spans="1:26" s="123" customFormat="1" ht="13.5" customHeight="1">
      <c r="A14" s="63"/>
      <c r="B14" s="13" t="s">
        <v>70</v>
      </c>
      <c r="C14" s="21"/>
      <c r="D14" s="22"/>
      <c r="E14" s="23"/>
      <c r="F14" s="24"/>
      <c r="G14" s="24"/>
      <c r="H14" s="23"/>
      <c r="I14" s="24"/>
      <c r="J14" s="24"/>
      <c r="K14" s="23"/>
      <c r="L14" s="24"/>
      <c r="M14" s="24"/>
      <c r="N14" s="23"/>
      <c r="O14" s="24"/>
      <c r="P14" s="24"/>
      <c r="Q14" s="23"/>
      <c r="R14" s="24"/>
      <c r="S14" s="24"/>
      <c r="T14" s="23"/>
      <c r="U14" s="24"/>
      <c r="V14" s="24"/>
      <c r="W14" s="23"/>
      <c r="X14" s="24"/>
      <c r="Y14" s="24"/>
      <c r="Z14" s="23"/>
    </row>
    <row r="15" spans="1:26" s="123" customFormat="1" ht="13.5" customHeight="1">
      <c r="A15" s="32">
        <v>2</v>
      </c>
      <c r="B15" s="15" t="s">
        <v>86</v>
      </c>
      <c r="C15" s="69" t="str">
        <f>[73]높이!$C$11</f>
        <v>이준현</v>
      </c>
      <c r="D15" s="162" t="str">
        <f>[73]높이!$E$11</f>
        <v>포항두호고</v>
      </c>
      <c r="E15" s="71">
        <f>[73]높이!$F$11</f>
        <v>1.93</v>
      </c>
      <c r="F15" s="69" t="str">
        <f>[73]높이!$C$12</f>
        <v>유경민</v>
      </c>
      <c r="G15" s="162" t="str">
        <f>[73]높이!$E$12</f>
        <v>전남체육고</v>
      </c>
      <c r="H15" s="71">
        <f>[73]높이!$F$12</f>
        <v>1.75</v>
      </c>
      <c r="I15" s="69"/>
      <c r="J15" s="72"/>
      <c r="K15" s="71"/>
      <c r="L15" s="69"/>
      <c r="M15" s="162"/>
      <c r="N15" s="71"/>
      <c r="O15" s="69"/>
      <c r="P15" s="162"/>
      <c r="Q15" s="71"/>
      <c r="R15" s="69"/>
      <c r="S15" s="162"/>
      <c r="T15" s="71"/>
      <c r="U15" s="69"/>
      <c r="V15" s="72"/>
      <c r="W15" s="71"/>
      <c r="X15" s="69"/>
      <c r="Y15" s="72"/>
      <c r="Z15" s="71"/>
    </row>
    <row r="16" spans="1:26" s="123" customFormat="1" ht="13.5" customHeight="1">
      <c r="A16" s="63">
        <v>3</v>
      </c>
      <c r="B16" s="14" t="s">
        <v>90</v>
      </c>
      <c r="C16" s="18" t="str">
        <f>[73]멀리!$C$11</f>
        <v>김성곤</v>
      </c>
      <c r="D16" s="19" t="str">
        <f>[73]멀리!$E$11</f>
        <v>충남고</v>
      </c>
      <c r="E16" s="20" t="str">
        <f>[73]멀리!$F$11</f>
        <v>6.79</v>
      </c>
      <c r="F16" s="18" t="str">
        <f>[73]멀리!$C$12</f>
        <v>박준영</v>
      </c>
      <c r="G16" s="19" t="str">
        <f>[73]멀리!$E$12</f>
        <v>경북체육고</v>
      </c>
      <c r="H16" s="20">
        <f>[73]멀리!$F$12</f>
        <v>6.79</v>
      </c>
      <c r="I16" s="18" t="str">
        <f>[73]멀리!$C$13</f>
        <v>오태근</v>
      </c>
      <c r="J16" s="19" t="str">
        <f>[73]멀리!$E$13</f>
        <v>경북체육고</v>
      </c>
      <c r="K16" s="20">
        <f>[73]멀리!$F$13</f>
        <v>6.75</v>
      </c>
      <c r="L16" s="18" t="str">
        <f>[73]멀리!$C$14</f>
        <v>권기범</v>
      </c>
      <c r="M16" s="19" t="str">
        <f>[73]멀리!$E$14</f>
        <v>서울체육고</v>
      </c>
      <c r="N16" s="20">
        <f>[73]멀리!$F$14</f>
        <v>6.69</v>
      </c>
      <c r="O16" s="18" t="str">
        <f>[73]멀리!$C$15</f>
        <v>박지원</v>
      </c>
      <c r="P16" s="19" t="str">
        <f>[73]멀리!$E$15</f>
        <v>경복고</v>
      </c>
      <c r="Q16" s="20">
        <f>[73]멀리!$F$15</f>
        <v>6.49</v>
      </c>
      <c r="R16" s="18" t="str">
        <f>[73]멀리!$C$16</f>
        <v>유현석</v>
      </c>
      <c r="S16" s="19" t="str">
        <f>[73]멀리!$E$16</f>
        <v>강원체육고</v>
      </c>
      <c r="T16" s="20">
        <f>[73]멀리!$F$16</f>
        <v>6.46</v>
      </c>
      <c r="U16" s="18" t="str">
        <f>[73]멀리!$C$17</f>
        <v>최민준</v>
      </c>
      <c r="V16" s="19" t="str">
        <f>[73]멀리!$E$17</f>
        <v>경복고</v>
      </c>
      <c r="W16" s="20">
        <f>[73]멀리!$F$17</f>
        <v>6.27</v>
      </c>
      <c r="X16" s="18" t="str">
        <f>[73]멀리!$C$18</f>
        <v>박준성</v>
      </c>
      <c r="Y16" s="19" t="str">
        <f>[73]멀리!$E$18</f>
        <v>광주체육고</v>
      </c>
      <c r="Z16" s="20">
        <f>[73]멀리!$F$18</f>
        <v>6.27</v>
      </c>
    </row>
    <row r="17" spans="1:26" s="123" customFormat="1" ht="13.5" customHeight="1">
      <c r="A17" s="63"/>
      <c r="B17" s="13" t="s">
        <v>70</v>
      </c>
      <c r="C17" s="21"/>
      <c r="D17" s="22" t="str">
        <f>[73]멀리!$G$11</f>
        <v>-0.9</v>
      </c>
      <c r="E17" s="23"/>
      <c r="F17" s="21"/>
      <c r="G17" s="22" t="str">
        <f>[73]멀리!$G$12</f>
        <v>0.1</v>
      </c>
      <c r="H17" s="23"/>
      <c r="I17" s="21"/>
      <c r="J17" s="22" t="str">
        <f>[73]멀리!$G$13</f>
        <v>-0.8</v>
      </c>
      <c r="K17" s="23"/>
      <c r="L17" s="21"/>
      <c r="M17" s="22" t="str">
        <f>[73]멀리!$G$14</f>
        <v>0.3</v>
      </c>
      <c r="N17" s="23"/>
      <c r="O17" s="21"/>
      <c r="P17" s="22" t="str">
        <f>[73]멀리!$G$15</f>
        <v>-0.2</v>
      </c>
      <c r="Q17" s="23"/>
      <c r="R17" s="21"/>
      <c r="S17" s="22" t="str">
        <f>[73]멀리!$G$16</f>
        <v>-0.6</v>
      </c>
      <c r="T17" s="23"/>
      <c r="U17" s="21"/>
      <c r="V17" s="22" t="str">
        <f>[73]멀리!$G$17</f>
        <v>0.4</v>
      </c>
      <c r="W17" s="23"/>
      <c r="X17" s="21"/>
      <c r="Y17" s="22" t="str">
        <f>[73]멀리!$G$18</f>
        <v>-0.1</v>
      </c>
      <c r="Z17" s="23"/>
    </row>
    <row r="18" spans="1:26" s="123" customFormat="1" ht="13.5" customHeight="1">
      <c r="A18" s="32">
        <v>3</v>
      </c>
      <c r="B18" s="15" t="s">
        <v>163</v>
      </c>
      <c r="C18" s="69" t="str">
        <f>[73]창!$C$11</f>
        <v>안하영</v>
      </c>
      <c r="D18" s="70" t="str">
        <f>[73]창!$E$11</f>
        <v>충남체육고</v>
      </c>
      <c r="E18" s="121">
        <f>[73]창!$F$11</f>
        <v>58.44</v>
      </c>
      <c r="F18" s="69" t="str">
        <f>[73]창!$C$12</f>
        <v>김태현</v>
      </c>
      <c r="G18" s="70" t="str">
        <f>[73]창!$E$12</f>
        <v>남녕고</v>
      </c>
      <c r="H18" s="121">
        <f>[73]창!$F$12</f>
        <v>52.15</v>
      </c>
      <c r="I18" s="69" t="str">
        <f>[73]창!$C$13</f>
        <v>이준형</v>
      </c>
      <c r="J18" s="70" t="str">
        <f>[73]창!$E$13</f>
        <v>인천체육고</v>
      </c>
      <c r="K18" s="121">
        <f>[73]창!$F$13</f>
        <v>51.38</v>
      </c>
      <c r="L18" s="69" t="str">
        <f>[73]창!$C$14</f>
        <v>양정호</v>
      </c>
      <c r="M18" s="70" t="str">
        <f>[73]창!$E$14</f>
        <v>강원체육고</v>
      </c>
      <c r="N18" s="121">
        <f>[73]창!$F$14</f>
        <v>50.89</v>
      </c>
      <c r="O18" s="69" t="str">
        <f>[73]창!$C$15</f>
        <v>김진호</v>
      </c>
      <c r="P18" s="70" t="str">
        <f>[73]창!$E$15</f>
        <v>대구체육고</v>
      </c>
      <c r="Q18" s="121" t="str">
        <f>[73]창!$F$15</f>
        <v>48.70</v>
      </c>
      <c r="R18" s="69" t="str">
        <f>[73]창!$C$16</f>
        <v>김규덕</v>
      </c>
      <c r="S18" s="70" t="str">
        <f>[73]창!$E$16</f>
        <v>강원체육고</v>
      </c>
      <c r="T18" s="121">
        <f>[73]창!$F$16</f>
        <v>45.84</v>
      </c>
      <c r="U18" s="69"/>
      <c r="V18" s="70"/>
      <c r="W18" s="121"/>
      <c r="X18" s="69"/>
      <c r="Y18" s="70"/>
      <c r="Z18" s="121"/>
    </row>
    <row r="19" spans="1:26" ht="8.25" customHeight="1">
      <c r="A19" s="33"/>
    </row>
    <row r="20" spans="1:26" ht="8.25" customHeight="1">
      <c r="A20" s="33"/>
    </row>
    <row r="21" spans="1:26" ht="18" customHeight="1">
      <c r="A21" s="33"/>
      <c r="B21" s="122" t="s">
        <v>164</v>
      </c>
      <c r="C21" s="122"/>
      <c r="D21" s="12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33"/>
      <c r="B22" s="7" t="s">
        <v>53</v>
      </c>
      <c r="C22" s="2"/>
      <c r="D22" s="3" t="s">
        <v>54</v>
      </c>
      <c r="E22" s="4"/>
      <c r="F22" s="2"/>
      <c r="G22" s="3" t="s">
        <v>55</v>
      </c>
      <c r="H22" s="4"/>
      <c r="I22" s="2"/>
      <c r="J22" s="3" t="s">
        <v>56</v>
      </c>
      <c r="K22" s="4"/>
      <c r="L22" s="2"/>
      <c r="M22" s="3" t="s">
        <v>57</v>
      </c>
      <c r="N22" s="4"/>
      <c r="O22" s="2"/>
      <c r="P22" s="3" t="s">
        <v>58</v>
      </c>
      <c r="Q22" s="4"/>
      <c r="R22" s="2"/>
      <c r="S22" s="3" t="s">
        <v>59</v>
      </c>
      <c r="T22" s="4"/>
      <c r="U22" s="2"/>
      <c r="V22" s="3" t="s">
        <v>60</v>
      </c>
      <c r="W22" s="4"/>
      <c r="X22" s="2"/>
      <c r="Y22" s="3" t="s">
        <v>61</v>
      </c>
      <c r="Z22" s="4"/>
    </row>
    <row r="23" spans="1:26" ht="14.25" thickBot="1">
      <c r="A23" s="33"/>
      <c r="B23" s="6" t="s">
        <v>62</v>
      </c>
      <c r="C23" s="5" t="s">
        <v>63</v>
      </c>
      <c r="D23" s="5" t="s">
        <v>64</v>
      </c>
      <c r="E23" s="5" t="s">
        <v>65</v>
      </c>
      <c r="F23" s="5" t="s">
        <v>63</v>
      </c>
      <c r="G23" s="5" t="s">
        <v>64</v>
      </c>
      <c r="H23" s="5" t="s">
        <v>65</v>
      </c>
      <c r="I23" s="5" t="s">
        <v>63</v>
      </c>
      <c r="J23" s="5" t="s">
        <v>64</v>
      </c>
      <c r="K23" s="5" t="s">
        <v>65</v>
      </c>
      <c r="L23" s="5" t="s">
        <v>63</v>
      </c>
      <c r="M23" s="5" t="s">
        <v>64</v>
      </c>
      <c r="N23" s="5" t="s">
        <v>65</v>
      </c>
      <c r="O23" s="5" t="s">
        <v>63</v>
      </c>
      <c r="P23" s="5" t="s">
        <v>64</v>
      </c>
      <c r="Q23" s="5" t="s">
        <v>65</v>
      </c>
      <c r="R23" s="5" t="s">
        <v>63</v>
      </c>
      <c r="S23" s="5" t="s">
        <v>64</v>
      </c>
      <c r="T23" s="5" t="s">
        <v>65</v>
      </c>
      <c r="U23" s="5" t="s">
        <v>63</v>
      </c>
      <c r="V23" s="5" t="s">
        <v>64</v>
      </c>
      <c r="W23" s="5" t="s">
        <v>65</v>
      </c>
      <c r="X23" s="5" t="s">
        <v>63</v>
      </c>
      <c r="Y23" s="5" t="s">
        <v>64</v>
      </c>
      <c r="Z23" s="5" t="s">
        <v>65</v>
      </c>
    </row>
    <row r="24" spans="1:26" s="123" customFormat="1" ht="13.5" customHeight="1" thickTop="1">
      <c r="A24" s="63">
        <v>1</v>
      </c>
      <c r="B24" s="12" t="s">
        <v>67</v>
      </c>
      <c r="C24" s="67" t="str">
        <f>[74]결승기록지!$C$11</f>
        <v>한서정</v>
      </c>
      <c r="D24" s="68" t="str">
        <f>[74]결승기록지!$E$11</f>
        <v>서울체육고</v>
      </c>
      <c r="E24" s="163">
        <f>[74]결승기록지!$F$11</f>
        <v>12.41</v>
      </c>
      <c r="F24" s="67" t="str">
        <f>[74]결승기록지!$C$12</f>
        <v>성하원</v>
      </c>
      <c r="G24" s="68" t="str">
        <f>[74]결승기록지!$E$12</f>
        <v>경기용인고</v>
      </c>
      <c r="H24" s="163">
        <f>[74]결승기록지!$F$12</f>
        <v>12.47</v>
      </c>
      <c r="I24" s="67" t="str">
        <f>[74]결승기록지!$C$13</f>
        <v>서다현</v>
      </c>
      <c r="J24" s="68" t="str">
        <f>[74]결승기록지!$E$13</f>
        <v>용남고</v>
      </c>
      <c r="K24" s="163">
        <f>[74]결승기록지!$F$13</f>
        <v>12.72</v>
      </c>
      <c r="L24" s="67" t="str">
        <f>[74]결승기록지!$C$14</f>
        <v>박미나</v>
      </c>
      <c r="M24" s="68" t="str">
        <f>[74]결승기록지!$E$14</f>
        <v>포항두호고</v>
      </c>
      <c r="N24" s="163">
        <f>[74]결승기록지!$F$14</f>
        <v>12.74</v>
      </c>
      <c r="O24" s="67" t="str">
        <f>[74]결승기록지!$C$15</f>
        <v>손솔</v>
      </c>
      <c r="P24" s="68" t="str">
        <f>[74]결승기록지!$E$15</f>
        <v>전북체육고</v>
      </c>
      <c r="Q24" s="163">
        <f>[74]결승기록지!$F$15</f>
        <v>13.09</v>
      </c>
      <c r="R24" s="67" t="str">
        <f>[74]결승기록지!$C$16</f>
        <v>정민서</v>
      </c>
      <c r="S24" s="68" t="str">
        <f>[74]결승기록지!$E$16</f>
        <v>이리여자고</v>
      </c>
      <c r="T24" s="163">
        <f>[74]결승기록지!$F$16</f>
        <v>13.29</v>
      </c>
      <c r="U24" s="67" t="str">
        <f>[74]결승기록지!$C$17</f>
        <v>최진선</v>
      </c>
      <c r="V24" s="68" t="str">
        <f>[74]결승기록지!$E$17</f>
        <v>강원체육고</v>
      </c>
      <c r="W24" s="163">
        <f>[74]결승기록지!$F$17</f>
        <v>13.53</v>
      </c>
      <c r="X24" s="67" t="str">
        <f>[74]결승기록지!$C$18</f>
        <v>유지민</v>
      </c>
      <c r="Y24" s="68" t="str">
        <f>[74]결승기록지!$E$18</f>
        <v>서울체육고</v>
      </c>
      <c r="Z24" s="66">
        <f>[74]결승기록지!$F$18</f>
        <v>13.56</v>
      </c>
    </row>
    <row r="25" spans="1:26" s="123" customFormat="1" ht="13.5" customHeight="1">
      <c r="A25" s="63"/>
      <c r="B25" s="124" t="s">
        <v>70</v>
      </c>
      <c r="C25" s="46"/>
      <c r="D25" s="157" t="str">
        <f>[74]결승기록지!$G$8</f>
        <v>0.0</v>
      </c>
      <c r="E25" s="139"/>
      <c r="F25" s="46"/>
      <c r="G25" s="47"/>
      <c r="H25" s="48"/>
      <c r="I25" s="47"/>
      <c r="J25" s="47"/>
      <c r="K25" s="47"/>
      <c r="L25" s="46"/>
      <c r="M25" s="47"/>
      <c r="N25" s="48"/>
      <c r="O25" s="47"/>
      <c r="P25" s="47"/>
      <c r="Q25" s="47"/>
      <c r="R25" s="46"/>
      <c r="S25" s="47"/>
      <c r="T25" s="48"/>
      <c r="U25" s="47"/>
      <c r="V25" s="47"/>
      <c r="W25" s="48"/>
      <c r="X25" s="47"/>
      <c r="Y25" s="47"/>
      <c r="Z25" s="48"/>
    </row>
    <row r="26" spans="1:26" s="123" customFormat="1" ht="13.5" customHeight="1">
      <c r="A26" s="32">
        <v>2</v>
      </c>
      <c r="B26" s="15" t="s">
        <v>72</v>
      </c>
      <c r="C26" s="69" t="str">
        <f>[75]결승기록지!$C$11</f>
        <v>손은빈</v>
      </c>
      <c r="D26" s="70" t="str">
        <f>[75]결승기록지!$E$11</f>
        <v>서울체육고</v>
      </c>
      <c r="E26" s="164">
        <f>[75]결승기록지!$F$11</f>
        <v>59.37</v>
      </c>
      <c r="F26" s="69" t="str">
        <f>[75]결승기록지!$C$12</f>
        <v>이선경</v>
      </c>
      <c r="G26" s="70" t="str">
        <f>[75]결승기록지!$E$12</f>
        <v>대전체육고</v>
      </c>
      <c r="H26" s="164" t="str">
        <f>[75]결승기록지!$F$12</f>
        <v>1:05.62</v>
      </c>
      <c r="I26" s="69" t="str">
        <f>[75]결승기록지!$C$13</f>
        <v>신채은</v>
      </c>
      <c r="J26" s="70" t="str">
        <f>[75]결승기록지!$E$13</f>
        <v>전북체육고</v>
      </c>
      <c r="K26" s="164" t="str">
        <f>[75]결승기록지!$F$13</f>
        <v>1:06.20</v>
      </c>
      <c r="L26" s="69" t="str">
        <f>[75]결승기록지!$C$14</f>
        <v>오소현</v>
      </c>
      <c r="M26" s="70" t="str">
        <f>[75]결승기록지!$E$14</f>
        <v>경기덕계고</v>
      </c>
      <c r="N26" s="164" t="str">
        <f>[75]결승기록지!$F$14</f>
        <v>1:07.73</v>
      </c>
      <c r="O26" s="69" t="str">
        <f>[75]결승기록지!$C$15</f>
        <v>황현지</v>
      </c>
      <c r="P26" s="70" t="str">
        <f>[75]결승기록지!$E$15</f>
        <v>거제제일고</v>
      </c>
      <c r="Q26" s="164" t="str">
        <f>[75]결승기록지!$F$15</f>
        <v>1:07.78</v>
      </c>
      <c r="R26" s="69"/>
      <c r="S26" s="70"/>
      <c r="T26" s="164"/>
      <c r="U26" s="69"/>
      <c r="V26" s="70"/>
      <c r="W26" s="164"/>
      <c r="X26" s="69"/>
      <c r="Y26" s="70"/>
      <c r="Z26" s="71"/>
    </row>
    <row r="27" spans="1:26" s="123" customFormat="1" ht="13.5" customHeight="1">
      <c r="A27" s="32">
        <v>4</v>
      </c>
      <c r="B27" s="15" t="s">
        <v>74</v>
      </c>
      <c r="C27" s="69" t="str">
        <f>[76]결승기록지!$C$11</f>
        <v>이서빈</v>
      </c>
      <c r="D27" s="70" t="str">
        <f>[76]결승기록지!$E$11</f>
        <v>충현고</v>
      </c>
      <c r="E27" s="71" t="str">
        <f>[76]결승기록지!$F$11</f>
        <v>2:22.08</v>
      </c>
      <c r="F27" s="69" t="str">
        <f>[76]결승기록지!$C$12</f>
        <v>심하영</v>
      </c>
      <c r="G27" s="70" t="str">
        <f>[76]결승기록지!$E$12</f>
        <v>충북체육고</v>
      </c>
      <c r="H27" s="71" t="str">
        <f>[76]결승기록지!$F$12</f>
        <v>2:22.67</v>
      </c>
      <c r="I27" s="69" t="str">
        <f>[76]결승기록지!$C$13</f>
        <v>노승연</v>
      </c>
      <c r="J27" s="70" t="str">
        <f>[76]결승기록지!$E$13</f>
        <v>태원고</v>
      </c>
      <c r="K27" s="71" t="str">
        <f>[76]결승기록지!$F$13</f>
        <v>2:30.60</v>
      </c>
      <c r="L27" s="69" t="str">
        <f>[76]결승기록지!$C$14</f>
        <v>문효임</v>
      </c>
      <c r="M27" s="70" t="str">
        <f>[76]결승기록지!$E$14</f>
        <v>경기소래고</v>
      </c>
      <c r="N27" s="71" t="str">
        <f>[76]결승기록지!$F$14</f>
        <v>2:36.27</v>
      </c>
      <c r="O27" s="69"/>
      <c r="P27" s="70"/>
      <c r="Q27" s="71"/>
      <c r="R27" s="69"/>
      <c r="S27" s="70"/>
      <c r="T27" s="71"/>
      <c r="U27" s="69"/>
      <c r="V27" s="70"/>
      <c r="W27" s="71"/>
      <c r="X27" s="69"/>
      <c r="Y27" s="70"/>
      <c r="Z27" s="71"/>
    </row>
    <row r="28" spans="1:26" s="123" customFormat="1" ht="13.5" customHeight="1">
      <c r="A28" s="32">
        <v>3</v>
      </c>
      <c r="B28" s="15" t="s">
        <v>161</v>
      </c>
      <c r="C28" s="69" t="str">
        <f>[77]결승기록지!$C$11</f>
        <v>이지은</v>
      </c>
      <c r="D28" s="70" t="str">
        <f>[77]결승기록지!$E$11</f>
        <v>충북체육고</v>
      </c>
      <c r="E28" s="165" t="str">
        <f>[77]결승기록지!$F$11</f>
        <v>19:12.11</v>
      </c>
      <c r="F28" s="69" t="str">
        <f>[77]결승기록지!$C$12</f>
        <v>심효선</v>
      </c>
      <c r="G28" s="70" t="str">
        <f>[77]결승기록지!$E$12</f>
        <v>충북체육고</v>
      </c>
      <c r="H28" s="165" t="str">
        <f>[77]결승기록지!$F$12</f>
        <v>19:30.51</v>
      </c>
      <c r="I28" s="69" t="str">
        <f>[77]결승기록지!$C$13</f>
        <v>우슬기</v>
      </c>
      <c r="J28" s="70" t="str">
        <f>[77]결승기록지!$E$13</f>
        <v>강원체육고</v>
      </c>
      <c r="K28" s="165" t="str">
        <f>[77]결승기록지!$F$13</f>
        <v>19:49.34</v>
      </c>
      <c r="L28" s="69" t="str">
        <f>[77]결승기록지!$C$14</f>
        <v>박정해</v>
      </c>
      <c r="M28" s="70" t="str">
        <f>[77]결승기록지!$E$14</f>
        <v>김천한일여자고</v>
      </c>
      <c r="N28" s="165" t="str">
        <f>[77]결승기록지!$F$14</f>
        <v>20:18.44</v>
      </c>
      <c r="O28" s="69"/>
      <c r="P28" s="70"/>
      <c r="Q28" s="165"/>
      <c r="R28" s="69"/>
      <c r="S28" s="70"/>
      <c r="T28" s="165"/>
      <c r="U28" s="166"/>
      <c r="V28" s="70"/>
      <c r="W28" s="136"/>
      <c r="X28" s="166"/>
      <c r="Y28" s="70"/>
      <c r="Z28" s="136"/>
    </row>
    <row r="29" spans="1:26" s="123" customFormat="1" ht="13.5" customHeight="1">
      <c r="A29" s="63">
        <v>4</v>
      </c>
      <c r="B29" s="126" t="s">
        <v>165</v>
      </c>
      <c r="C29" s="127" t="str">
        <f>[78]결승기록지!$C$11</f>
        <v>윤수빈</v>
      </c>
      <c r="D29" s="128" t="str">
        <f>[78]결승기록지!$E$11</f>
        <v>경기가평고</v>
      </c>
      <c r="E29" s="167">
        <f>[78]결승기록지!$F$11</f>
        <v>15.78</v>
      </c>
      <c r="F29" s="127" t="str">
        <f>[78]결승기록지!$C$12</f>
        <v>권혜림</v>
      </c>
      <c r="G29" s="128" t="str">
        <f>[78]결승기록지!$E$12</f>
        <v>경기원곡고</v>
      </c>
      <c r="H29" s="167">
        <f>[78]결승기록지!$F$12</f>
        <v>16.16</v>
      </c>
      <c r="I29" s="127" t="str">
        <f>[78]결승기록지!$C$13</f>
        <v>김여진</v>
      </c>
      <c r="J29" s="128" t="str">
        <f>[78]결승기록지!$E$13</f>
        <v>서울체육고</v>
      </c>
      <c r="K29" s="167">
        <f>[78]결승기록지!$F$13</f>
        <v>17.28</v>
      </c>
      <c r="L29" s="127" t="str">
        <f>[78]결승기록지!$C$14</f>
        <v>이경희</v>
      </c>
      <c r="M29" s="128" t="str">
        <f>[78]결승기록지!$E$14</f>
        <v>부산체육고</v>
      </c>
      <c r="N29" s="167">
        <f>[78]결승기록지!$F$14</f>
        <v>18.36</v>
      </c>
      <c r="O29" s="127"/>
      <c r="P29" s="128"/>
      <c r="Q29" s="167"/>
      <c r="R29" s="127"/>
      <c r="S29" s="128"/>
      <c r="T29" s="167"/>
      <c r="U29" s="127"/>
      <c r="V29" s="128"/>
      <c r="W29" s="167"/>
      <c r="X29" s="127"/>
      <c r="Y29" s="128"/>
      <c r="Z29" s="129"/>
    </row>
    <row r="30" spans="1:26" s="123" customFormat="1" ht="13.5" customHeight="1">
      <c r="A30" s="63"/>
      <c r="B30" s="124" t="s">
        <v>70</v>
      </c>
      <c r="C30" s="46"/>
      <c r="D30" s="102" t="str">
        <f>[78]결승기록지!$G$8</f>
        <v>0.5</v>
      </c>
      <c r="E30" s="47"/>
      <c r="F30" s="46"/>
      <c r="G30" s="47"/>
      <c r="H30" s="48"/>
      <c r="I30" s="47"/>
      <c r="J30" s="47"/>
      <c r="K30" s="47"/>
      <c r="L30" s="46"/>
      <c r="M30" s="47"/>
      <c r="N30" s="48"/>
      <c r="O30" s="47"/>
      <c r="P30" s="47"/>
      <c r="Q30" s="47"/>
      <c r="R30" s="46"/>
      <c r="S30" s="47"/>
      <c r="T30" s="48"/>
      <c r="U30" s="47"/>
      <c r="V30" s="47"/>
      <c r="W30" s="48"/>
      <c r="X30" s="47"/>
      <c r="Y30" s="47"/>
      <c r="Z30" s="48"/>
    </row>
    <row r="31" spans="1:26" s="123" customFormat="1" ht="13.5" customHeight="1">
      <c r="A31" s="32">
        <v>4</v>
      </c>
      <c r="B31" s="13" t="s">
        <v>86</v>
      </c>
      <c r="C31" s="114" t="str">
        <f>[79]높이!$C$11</f>
        <v>오수정</v>
      </c>
      <c r="D31" s="168" t="str">
        <f>[79]높이!$E$11</f>
        <v>충북체육고</v>
      </c>
      <c r="E31" s="116" t="str">
        <f>[79]높이!$F$11</f>
        <v>1.60</v>
      </c>
      <c r="F31" s="114" t="str">
        <f>[79]높이!$C$12</f>
        <v>이다인</v>
      </c>
      <c r="G31" s="168" t="str">
        <f>[79]높이!$E$12</f>
        <v>서울체육고</v>
      </c>
      <c r="H31" s="116" t="str">
        <f>[79]높이!$F$12</f>
        <v>1.45</v>
      </c>
      <c r="I31" s="114" t="str">
        <f>[79]높이!$C$13</f>
        <v>이효진</v>
      </c>
      <c r="J31" s="168" t="str">
        <f>[79]높이!$E$13</f>
        <v>강원체육고</v>
      </c>
      <c r="K31" s="116" t="str">
        <f>[79]높이!$F$13</f>
        <v>1.40</v>
      </c>
      <c r="L31" s="114" t="str">
        <f>[79]높이!$C$14</f>
        <v>김진경</v>
      </c>
      <c r="M31" s="168" t="str">
        <f>[79]높이!$E$14</f>
        <v>부산체육고</v>
      </c>
      <c r="N31" s="116" t="str">
        <f>[79]높이!$F$14</f>
        <v>1.40</v>
      </c>
      <c r="O31" s="114"/>
      <c r="P31" s="168"/>
      <c r="Q31" s="116"/>
      <c r="R31" s="73"/>
      <c r="S31" s="77"/>
      <c r="T31" s="79"/>
      <c r="U31" s="73"/>
      <c r="V31" s="77"/>
      <c r="W31" s="79"/>
      <c r="X31" s="73"/>
      <c r="Y31" s="77"/>
      <c r="Z31" s="79"/>
    </row>
    <row r="32" spans="1:26" s="123" customFormat="1" ht="13.5" customHeight="1">
      <c r="A32" s="63">
        <v>2</v>
      </c>
      <c r="B32" s="14" t="s">
        <v>90</v>
      </c>
      <c r="C32" s="18" t="str">
        <f>[79]멀리!$C$11</f>
        <v>최지윤</v>
      </c>
      <c r="D32" s="19" t="str">
        <f>[79]멀리!$E$11</f>
        <v>경북체육고</v>
      </c>
      <c r="E32" s="20">
        <f>[79]멀리!$F$11</f>
        <v>5.31</v>
      </c>
      <c r="F32" s="18" t="str">
        <f>[79]멀리!$C$12</f>
        <v>박수빈</v>
      </c>
      <c r="G32" s="19" t="str">
        <f>[79]멀리!$E$12</f>
        <v>경기가평고</v>
      </c>
      <c r="H32" s="20">
        <f>[79]멀리!$F$12</f>
        <v>5.08</v>
      </c>
      <c r="I32" s="18" t="str">
        <f>[79]멀리!$C$13</f>
        <v>김여경</v>
      </c>
      <c r="J32" s="19" t="str">
        <f>[79]멀리!$E$13</f>
        <v>전북체육고</v>
      </c>
      <c r="K32" s="20">
        <f>[79]멀리!$F$13</f>
        <v>4.8899999999999997</v>
      </c>
      <c r="L32" s="18" t="str">
        <f>[79]멀리!$C$14</f>
        <v>신혜원</v>
      </c>
      <c r="M32" s="19" t="str">
        <f>[79]멀리!$E$14</f>
        <v>서울체육고</v>
      </c>
      <c r="N32" s="20" t="str">
        <f>[79]멀리!$F$14</f>
        <v>4.70</v>
      </c>
      <c r="O32" s="18"/>
      <c r="P32" s="19"/>
      <c r="Q32" s="20"/>
      <c r="R32" s="18"/>
      <c r="S32" s="19"/>
      <c r="T32" s="20"/>
      <c r="U32" s="18"/>
      <c r="V32" s="19"/>
      <c r="W32" s="20"/>
      <c r="X32" s="18"/>
      <c r="Y32" s="19"/>
      <c r="Z32" s="20"/>
    </row>
    <row r="33" spans="1:26" s="123" customFormat="1" ht="13.5" customHeight="1">
      <c r="A33" s="63"/>
      <c r="B33" s="13" t="s">
        <v>70</v>
      </c>
      <c r="C33" s="97"/>
      <c r="D33" s="155" t="str">
        <f>[79]멀리!$G$11</f>
        <v>0.2</v>
      </c>
      <c r="E33" s="139"/>
      <c r="F33" s="97"/>
      <c r="G33" s="155" t="str">
        <f>[79]멀리!$G$12</f>
        <v>-1.3</v>
      </c>
      <c r="H33" s="139"/>
      <c r="I33" s="97"/>
      <c r="J33" s="155" t="str">
        <f>[79]멀리!$G$13</f>
        <v>-1.6</v>
      </c>
      <c r="K33" s="139"/>
      <c r="L33" s="97"/>
      <c r="M33" s="155" t="str">
        <f>[79]멀리!$G$14</f>
        <v>-1.0</v>
      </c>
      <c r="N33" s="139"/>
      <c r="O33" s="97"/>
      <c r="P33" s="155"/>
      <c r="Q33" s="139"/>
      <c r="R33" s="97"/>
      <c r="S33" s="155"/>
      <c r="T33" s="139"/>
      <c r="U33" s="97"/>
      <c r="V33" s="155"/>
      <c r="W33" s="139"/>
      <c r="X33" s="169"/>
      <c r="Y33" s="139"/>
      <c r="Z33" s="99"/>
    </row>
    <row r="34" spans="1:26" s="123" customFormat="1" ht="13.5" customHeight="1">
      <c r="A34" s="138">
        <v>5</v>
      </c>
      <c r="B34" s="15" t="s">
        <v>163</v>
      </c>
      <c r="C34" s="69" t="str">
        <f>[79]창!$C$11</f>
        <v>김우영</v>
      </c>
      <c r="D34" s="70" t="str">
        <f>[79]창!$E$11</f>
        <v>전남체육고</v>
      </c>
      <c r="E34" s="170">
        <f>[79]창!$F$11</f>
        <v>30.82</v>
      </c>
      <c r="F34" s="69" t="str">
        <f>[79]창!$C$12</f>
        <v>최가희</v>
      </c>
      <c r="G34" s="70" t="str">
        <f>[79]창!$E$12</f>
        <v>강원체육고</v>
      </c>
      <c r="H34" s="170">
        <f>[79]창!$F$12</f>
        <v>29.17</v>
      </c>
      <c r="I34" s="69" t="str">
        <f>[79]창!$C$13</f>
        <v>안서영</v>
      </c>
      <c r="J34" s="70" t="str">
        <f>[79]창!$E$13</f>
        <v>전남체육고</v>
      </c>
      <c r="K34" s="170">
        <f>[79]창!$F$13</f>
        <v>21.55</v>
      </c>
      <c r="L34" s="69"/>
      <c r="M34" s="70"/>
      <c r="N34" s="71"/>
      <c r="O34" s="166"/>
      <c r="P34" s="70"/>
      <c r="Q34" s="164"/>
      <c r="R34" s="69"/>
      <c r="S34" s="70"/>
      <c r="T34" s="71"/>
      <c r="U34" s="166"/>
      <c r="V34" s="70"/>
      <c r="W34" s="71"/>
      <c r="X34" s="166"/>
      <c r="Y34" s="70"/>
      <c r="Z34" s="71"/>
    </row>
  </sheetData>
  <mergeCells count="11">
    <mergeCell ref="A16:A17"/>
    <mergeCell ref="B21:D21"/>
    <mergeCell ref="A24:A25"/>
    <mergeCell ref="A29:A30"/>
    <mergeCell ref="A32:A33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'남초,여초'!Print_Area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Vip_pc</cp:lastModifiedBy>
  <cp:lastPrinted>2018-08-13T03:12:13Z</cp:lastPrinted>
  <dcterms:created xsi:type="dcterms:W3CDTF">1999-06-20T15:40:19Z</dcterms:created>
  <dcterms:modified xsi:type="dcterms:W3CDTF">2018-08-13T03:14:22Z</dcterms:modified>
</cp:coreProperties>
</file>