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0" yWindow="168" windowWidth="13236" windowHeight="9420"/>
  </bookViews>
  <sheets>
    <sheet name="남중" sheetId="13" r:id="rId1"/>
    <sheet name="여중" sheetId="14" r:id="rId2"/>
    <sheet name="중 1학년부 " sheetId="15" r:id="rId3"/>
    <sheet name="남고" sheetId="16" r:id="rId4"/>
    <sheet name="여고" sheetId="17" r:id="rId5"/>
    <sheet name="고 1학년부" sheetId="1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</externalReferences>
  <definedNames>
    <definedName name="_xlnm.Print_Area" localSheetId="5">'고 1학년부'!$A$1:$Z$37</definedName>
    <definedName name="_xlnm.Print_Area" localSheetId="0">남중!$A$1:$Z$33</definedName>
    <definedName name="_xlnm.Print_Area" localSheetId="1">여중!$A$1:$Z$34</definedName>
    <definedName name="_xlnm.Print_Area" localSheetId="2">'중 1학년부 '!$A$1:$Z$27</definedName>
  </definedNames>
  <calcPr calcId="145621"/>
</workbook>
</file>

<file path=xl/calcChain.xml><?xml version="1.0" encoding="utf-8"?>
<calcChain xmlns="http://schemas.openxmlformats.org/spreadsheetml/2006/main">
  <c r="N36" i="18" l="1"/>
  <c r="M36" i="18"/>
  <c r="L36" i="18"/>
  <c r="K36" i="18"/>
  <c r="J36" i="18"/>
  <c r="I36" i="18"/>
  <c r="H36" i="18"/>
  <c r="G36" i="18"/>
  <c r="F36" i="18"/>
  <c r="E36" i="18"/>
  <c r="D36" i="18"/>
  <c r="C36" i="18"/>
  <c r="K35" i="18"/>
  <c r="J35" i="18"/>
  <c r="I35" i="18"/>
  <c r="H35" i="18"/>
  <c r="G35" i="18"/>
  <c r="F35" i="18"/>
  <c r="E35" i="18"/>
  <c r="D35" i="18"/>
  <c r="C35" i="18"/>
  <c r="J34" i="18"/>
  <c r="G34" i="18"/>
  <c r="D34" i="18"/>
  <c r="K33" i="18"/>
  <c r="J33" i="18"/>
  <c r="I33" i="18"/>
  <c r="H33" i="18"/>
  <c r="G33" i="18"/>
  <c r="F33" i="18"/>
  <c r="E33" i="18"/>
  <c r="D33" i="18"/>
  <c r="C33" i="18"/>
  <c r="D31" i="18"/>
  <c r="H30" i="18"/>
  <c r="G30" i="18"/>
  <c r="F30" i="18"/>
  <c r="E30" i="18"/>
  <c r="D30" i="18"/>
  <c r="C30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D26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K18" i="18"/>
  <c r="J18" i="18"/>
  <c r="I18" i="18"/>
  <c r="H18" i="18"/>
  <c r="G18" i="18"/>
  <c r="F18" i="18"/>
  <c r="E18" i="18"/>
  <c r="D18" i="18"/>
  <c r="C18" i="18"/>
  <c r="Y17" i="18"/>
  <c r="V17" i="18"/>
  <c r="S17" i="18"/>
  <c r="P17" i="18"/>
  <c r="M17" i="18"/>
  <c r="J17" i="18"/>
  <c r="G17" i="18"/>
  <c r="D17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D9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P30" i="17"/>
  <c r="M30" i="17"/>
  <c r="J30" i="17"/>
  <c r="G30" i="17"/>
  <c r="D30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V28" i="17"/>
  <c r="S28" i="17"/>
  <c r="P28" i="17"/>
  <c r="M28" i="17"/>
  <c r="J28" i="17"/>
  <c r="G28" i="17"/>
  <c r="D28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K25" i="17"/>
  <c r="J25" i="17"/>
  <c r="I25" i="17"/>
  <c r="H25" i="17"/>
  <c r="G25" i="17"/>
  <c r="F25" i="17"/>
  <c r="E25" i="17"/>
  <c r="D25" i="17"/>
  <c r="C25" i="17"/>
  <c r="H24" i="17"/>
  <c r="G24" i="17"/>
  <c r="F24" i="17"/>
  <c r="E24" i="17"/>
  <c r="D24" i="17"/>
  <c r="C24" i="17"/>
  <c r="I23" i="17"/>
  <c r="F23" i="17"/>
  <c r="C23" i="17"/>
  <c r="K22" i="17"/>
  <c r="J22" i="17"/>
  <c r="H22" i="17"/>
  <c r="G22" i="17"/>
  <c r="E22" i="17"/>
  <c r="D22" i="17"/>
  <c r="L21" i="17"/>
  <c r="I21" i="17"/>
  <c r="F21" i="17"/>
  <c r="C21" i="17"/>
  <c r="N20" i="17"/>
  <c r="M20" i="17"/>
  <c r="K20" i="17"/>
  <c r="J20" i="17"/>
  <c r="H20" i="17"/>
  <c r="G20" i="17"/>
  <c r="E20" i="17"/>
  <c r="D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D16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D10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D8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K34" i="16"/>
  <c r="J34" i="16"/>
  <c r="I34" i="16"/>
  <c r="H34" i="16"/>
  <c r="G34" i="16"/>
  <c r="F34" i="16"/>
  <c r="E34" i="16"/>
  <c r="D34" i="16"/>
  <c r="C34" i="16"/>
  <c r="Z33" i="16"/>
  <c r="Y33" i="16"/>
  <c r="X33" i="16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C33" i="16"/>
  <c r="Z32" i="16"/>
  <c r="Y32" i="16"/>
  <c r="X32" i="16"/>
  <c r="W32" i="16"/>
  <c r="V32" i="16"/>
  <c r="U32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Z31" i="16"/>
  <c r="Y31" i="16"/>
  <c r="X31" i="16"/>
  <c r="W31" i="16"/>
  <c r="V31" i="16"/>
  <c r="U31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Z30" i="16"/>
  <c r="Y30" i="16"/>
  <c r="X30" i="16"/>
  <c r="W30" i="16"/>
  <c r="V30" i="16"/>
  <c r="U30" i="16"/>
  <c r="T30" i="16"/>
  <c r="S30" i="16"/>
  <c r="R30" i="16"/>
  <c r="Q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C30" i="16"/>
  <c r="Y29" i="16"/>
  <c r="V29" i="16"/>
  <c r="S29" i="16"/>
  <c r="P29" i="16"/>
  <c r="M29" i="16"/>
  <c r="J29" i="16"/>
  <c r="G29" i="16"/>
  <c r="D29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Y27" i="16"/>
  <c r="V27" i="16"/>
  <c r="S27" i="16"/>
  <c r="P27" i="16"/>
  <c r="M27" i="16"/>
  <c r="J27" i="16"/>
  <c r="G27" i="16"/>
  <c r="D27" i="16"/>
  <c r="Z26" i="16"/>
  <c r="Y26" i="16"/>
  <c r="X26" i="16"/>
  <c r="W26" i="16"/>
  <c r="V26" i="16"/>
  <c r="U26" i="16"/>
  <c r="T26" i="16"/>
  <c r="S26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K25" i="16"/>
  <c r="J25" i="16"/>
  <c r="I25" i="16"/>
  <c r="H25" i="16"/>
  <c r="G25" i="16"/>
  <c r="F25" i="16"/>
  <c r="E25" i="16"/>
  <c r="D25" i="16"/>
  <c r="C25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U23" i="16"/>
  <c r="R23" i="16"/>
  <c r="O23" i="16"/>
  <c r="L23" i="16"/>
  <c r="I23" i="16"/>
  <c r="F23" i="16"/>
  <c r="C23" i="16"/>
  <c r="W22" i="16"/>
  <c r="V22" i="16"/>
  <c r="T22" i="16"/>
  <c r="S22" i="16"/>
  <c r="Q22" i="16"/>
  <c r="P22" i="16"/>
  <c r="N22" i="16"/>
  <c r="M22" i="16"/>
  <c r="K22" i="16"/>
  <c r="J22" i="16"/>
  <c r="H22" i="16"/>
  <c r="G22" i="16"/>
  <c r="E22" i="16"/>
  <c r="D22" i="16"/>
  <c r="R21" i="16"/>
  <c r="O21" i="16"/>
  <c r="L21" i="16"/>
  <c r="I21" i="16"/>
  <c r="F21" i="16"/>
  <c r="C21" i="16"/>
  <c r="T20" i="16"/>
  <c r="S20" i="16"/>
  <c r="Q20" i="16"/>
  <c r="P20" i="16"/>
  <c r="N20" i="16"/>
  <c r="M20" i="16"/>
  <c r="K20" i="16"/>
  <c r="J20" i="16"/>
  <c r="H20" i="16"/>
  <c r="G20" i="16"/>
  <c r="E20" i="16"/>
  <c r="D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Z17" i="16"/>
  <c r="Y17" i="16"/>
  <c r="X17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D16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Z13" i="16"/>
  <c r="Y13" i="16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D10" i="16"/>
  <c r="W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D8" i="16"/>
  <c r="Z7" i="16"/>
  <c r="Y7" i="16"/>
  <c r="X7" i="16"/>
  <c r="W7" i="16"/>
  <c r="V7" i="16"/>
  <c r="U7" i="16"/>
  <c r="T7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Q31" i="14" l="1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Z30" i="14" l="1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L21" i="13" l="1"/>
  <c r="N20" i="13"/>
  <c r="M20" i="13"/>
  <c r="I21" i="13"/>
  <c r="K20" i="13"/>
  <c r="J20" i="13"/>
  <c r="F21" i="13"/>
  <c r="H20" i="13"/>
  <c r="G20" i="13"/>
  <c r="E20" i="13"/>
  <c r="D20" i="13"/>
  <c r="C21" i="13"/>
  <c r="O21" i="14" l="1"/>
  <c r="Q20" i="14"/>
  <c r="P20" i="14"/>
  <c r="L21" i="14"/>
  <c r="N20" i="14"/>
  <c r="M20" i="14"/>
  <c r="I21" i="14"/>
  <c r="K20" i="14"/>
  <c r="J20" i="14"/>
  <c r="F21" i="14"/>
  <c r="H20" i="14"/>
  <c r="G20" i="14"/>
  <c r="E20" i="14"/>
  <c r="D20" i="14"/>
  <c r="C21" i="14"/>
  <c r="T14" i="14" l="1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T12" i="14" l="1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Q31" i="13" l="1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Y27" i="13"/>
  <c r="Z26" i="13"/>
  <c r="Y26" i="13"/>
  <c r="X26" i="13"/>
  <c r="V27" i="13"/>
  <c r="W26" i="13"/>
  <c r="V26" i="13"/>
  <c r="U26" i="13"/>
  <c r="S27" i="13"/>
  <c r="T26" i="13"/>
  <c r="S26" i="13"/>
  <c r="R26" i="13"/>
  <c r="P27" i="13"/>
  <c r="Q26" i="13"/>
  <c r="P26" i="13"/>
  <c r="O26" i="13"/>
  <c r="M27" i="13"/>
  <c r="N26" i="13"/>
  <c r="M26" i="13"/>
  <c r="L26" i="13"/>
  <c r="J27" i="13"/>
  <c r="K26" i="13"/>
  <c r="J26" i="13"/>
  <c r="I26" i="13"/>
  <c r="G27" i="13"/>
  <c r="H26" i="13"/>
  <c r="G26" i="13"/>
  <c r="F26" i="13"/>
  <c r="D27" i="13"/>
  <c r="E26" i="13"/>
  <c r="D26" i="13"/>
  <c r="C26" i="13"/>
  <c r="T12" i="13" l="1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T14" i="15" l="1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Z20" i="15" l="1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D21" i="15"/>
  <c r="E20" i="15"/>
  <c r="D20" i="15"/>
  <c r="C20" i="15"/>
  <c r="Z8" i="15" l="1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D9" i="15"/>
  <c r="E8" i="15"/>
  <c r="D8" i="15"/>
  <c r="C8" i="15"/>
  <c r="Q18" i="14" l="1"/>
  <c r="P18" i="14"/>
  <c r="O19" i="14"/>
  <c r="N18" i="14"/>
  <c r="M18" i="14"/>
  <c r="L19" i="14"/>
  <c r="K18" i="14"/>
  <c r="J18" i="14"/>
  <c r="I19" i="14"/>
  <c r="H18" i="14"/>
  <c r="G18" i="14"/>
  <c r="F19" i="14"/>
  <c r="E18" i="14"/>
  <c r="D18" i="14"/>
  <c r="C19" i="14"/>
  <c r="Z18" i="13" l="1"/>
  <c r="Y18" i="13"/>
  <c r="X19" i="13"/>
  <c r="W18" i="13"/>
  <c r="V18" i="13"/>
  <c r="U19" i="13"/>
  <c r="T18" i="13"/>
  <c r="S18" i="13"/>
  <c r="R19" i="13"/>
  <c r="Q18" i="13"/>
  <c r="P18" i="13"/>
  <c r="O19" i="13"/>
  <c r="N18" i="13"/>
  <c r="M18" i="13"/>
  <c r="L19" i="13"/>
  <c r="K18" i="13"/>
  <c r="J18" i="13"/>
  <c r="I19" i="13"/>
  <c r="H18" i="13"/>
  <c r="G18" i="13"/>
  <c r="F19" i="13"/>
  <c r="E18" i="13"/>
  <c r="D18" i="13"/>
  <c r="C19" i="13"/>
  <c r="W22" i="15" l="1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W10" i="15" l="1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Y27" i="14" l="1"/>
  <c r="Z26" i="14"/>
  <c r="Y26" i="14"/>
  <c r="X26" i="14"/>
  <c r="V27" i="14"/>
  <c r="W26" i="14"/>
  <c r="V26" i="14"/>
  <c r="U26" i="14"/>
  <c r="S27" i="14"/>
  <c r="T26" i="14"/>
  <c r="S26" i="14"/>
  <c r="R26" i="14"/>
  <c r="P27" i="14"/>
  <c r="Q26" i="14"/>
  <c r="P26" i="14"/>
  <c r="O26" i="14"/>
  <c r="M27" i="14"/>
  <c r="N26" i="14"/>
  <c r="M26" i="14"/>
  <c r="L26" i="14"/>
  <c r="J27" i="14"/>
  <c r="K26" i="14"/>
  <c r="J26" i="14"/>
  <c r="I26" i="14"/>
  <c r="G27" i="14"/>
  <c r="H26" i="14"/>
  <c r="G26" i="14"/>
  <c r="F26" i="14"/>
  <c r="D27" i="14"/>
  <c r="E26" i="14"/>
  <c r="D26" i="14"/>
  <c r="C26" i="14"/>
  <c r="W11" i="14" l="1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Z30" i="13" l="1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K23" i="13"/>
  <c r="J23" i="13"/>
  <c r="I23" i="13"/>
  <c r="H23" i="13"/>
  <c r="G23" i="13"/>
  <c r="F23" i="13"/>
  <c r="E23" i="13"/>
  <c r="D23" i="13"/>
  <c r="C23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Q17" i="13" l="1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Z14" i="13" l="1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W11" i="13" l="1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Y25" i="15" l="1"/>
  <c r="Z24" i="15"/>
  <c r="Y24" i="15"/>
  <c r="X24" i="15"/>
  <c r="V25" i="15"/>
  <c r="W24" i="15"/>
  <c r="V24" i="15"/>
  <c r="U24" i="15"/>
  <c r="S25" i="15"/>
  <c r="T24" i="15"/>
  <c r="S24" i="15"/>
  <c r="R24" i="15"/>
  <c r="P25" i="15"/>
  <c r="Q24" i="15"/>
  <c r="P24" i="15"/>
  <c r="O24" i="15"/>
  <c r="M25" i="15"/>
  <c r="N24" i="15"/>
  <c r="M24" i="15"/>
  <c r="L24" i="15"/>
  <c r="J25" i="15"/>
  <c r="K24" i="15"/>
  <c r="J24" i="15"/>
  <c r="I24" i="15"/>
  <c r="G25" i="15"/>
  <c r="H24" i="15"/>
  <c r="G24" i="15"/>
  <c r="F24" i="15"/>
  <c r="D25" i="15"/>
  <c r="E24" i="15"/>
  <c r="D24" i="15"/>
  <c r="C24" i="15"/>
  <c r="Z23" i="15" l="1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Z11" i="15" l="1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Z28" i="14" l="1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Y25" i="14"/>
  <c r="Z24" i="14"/>
  <c r="Y24" i="14"/>
  <c r="X24" i="14"/>
  <c r="V25" i="14"/>
  <c r="W24" i="14"/>
  <c r="V24" i="14"/>
  <c r="U24" i="14"/>
  <c r="S25" i="14"/>
  <c r="T24" i="14"/>
  <c r="S24" i="14"/>
  <c r="R24" i="14"/>
  <c r="P25" i="14"/>
  <c r="Q24" i="14"/>
  <c r="P24" i="14"/>
  <c r="O24" i="14"/>
  <c r="M25" i="14"/>
  <c r="N24" i="14"/>
  <c r="M24" i="14"/>
  <c r="L24" i="14"/>
  <c r="J25" i="14"/>
  <c r="K24" i="14"/>
  <c r="J24" i="14"/>
  <c r="I24" i="14"/>
  <c r="G25" i="14"/>
  <c r="H24" i="14"/>
  <c r="G24" i="14"/>
  <c r="F24" i="14"/>
  <c r="D25" i="14"/>
  <c r="E24" i="14"/>
  <c r="D24" i="14"/>
  <c r="C24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Z13" i="14" l="1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Z9" i="14" l="1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D10" i="14"/>
  <c r="E9" i="14"/>
  <c r="D9" i="14"/>
  <c r="C9" i="14"/>
  <c r="Z15" i="14" l="1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D16" i="14"/>
  <c r="E15" i="14"/>
  <c r="D15" i="14"/>
  <c r="C15" i="14"/>
  <c r="Z28" i="13" l="1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Y25" i="13"/>
  <c r="Z24" i="13"/>
  <c r="Y24" i="13"/>
  <c r="X24" i="13"/>
  <c r="V25" i="13"/>
  <c r="W24" i="13"/>
  <c r="V24" i="13"/>
  <c r="U24" i="13"/>
  <c r="S25" i="13"/>
  <c r="T24" i="13"/>
  <c r="S24" i="13"/>
  <c r="R24" i="13"/>
  <c r="P25" i="13"/>
  <c r="Q24" i="13"/>
  <c r="P24" i="13"/>
  <c r="O24" i="13"/>
  <c r="M25" i="13"/>
  <c r="N24" i="13"/>
  <c r="M24" i="13"/>
  <c r="L24" i="13"/>
  <c r="J25" i="13"/>
  <c r="K24" i="13"/>
  <c r="J24" i="13"/>
  <c r="I24" i="13"/>
  <c r="G25" i="13"/>
  <c r="H24" i="13"/>
  <c r="G24" i="13"/>
  <c r="F24" i="13"/>
  <c r="D25" i="13"/>
  <c r="E24" i="13"/>
  <c r="D24" i="13"/>
  <c r="C24" i="13"/>
  <c r="Z13" i="13" l="1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W9" i="13" l="1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D10" i="13"/>
  <c r="E9" i="13"/>
  <c r="D9" i="13"/>
  <c r="C9" i="13"/>
  <c r="W15" i="13" l="1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D16" i="13"/>
  <c r="E15" i="13"/>
  <c r="D15" i="13"/>
  <c r="C15" i="13"/>
  <c r="W26" i="15" l="1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K29" i="14" l="1"/>
  <c r="J29" i="14"/>
  <c r="I29" i="14"/>
  <c r="H29" i="14"/>
  <c r="G29" i="14"/>
  <c r="F29" i="14"/>
  <c r="E29" i="14"/>
  <c r="D29" i="14"/>
  <c r="C29" i="14"/>
  <c r="H17" i="14" l="1"/>
  <c r="G17" i="14"/>
  <c r="F17" i="14"/>
  <c r="E17" i="14"/>
  <c r="D17" i="14"/>
  <c r="C17" i="14"/>
  <c r="Z7" i="13" l="1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Y13" i="15" l="1"/>
  <c r="Z12" i="15"/>
  <c r="Y12" i="15"/>
  <c r="X12" i="15"/>
  <c r="V13" i="15"/>
  <c r="W12" i="15"/>
  <c r="V12" i="15"/>
  <c r="U12" i="15"/>
  <c r="S13" i="15"/>
  <c r="T12" i="15"/>
  <c r="S12" i="15"/>
  <c r="R12" i="15"/>
  <c r="P13" i="15"/>
  <c r="Q12" i="15"/>
  <c r="P12" i="15"/>
  <c r="O12" i="15"/>
  <c r="M13" i="15"/>
  <c r="N12" i="15"/>
  <c r="M12" i="15"/>
  <c r="L12" i="15"/>
  <c r="J13" i="15"/>
  <c r="K12" i="15"/>
  <c r="J12" i="15"/>
  <c r="I12" i="15"/>
  <c r="G13" i="15"/>
  <c r="H12" i="15"/>
  <c r="G12" i="15"/>
  <c r="F12" i="15"/>
  <c r="D13" i="15"/>
  <c r="E12" i="15"/>
  <c r="D12" i="15"/>
  <c r="C12" i="15"/>
  <c r="R7" i="14" l="1"/>
  <c r="O7" i="14"/>
  <c r="T7" i="14"/>
  <c r="S7" i="14"/>
  <c r="Q7" i="14"/>
  <c r="P7" i="14"/>
  <c r="N7" i="14"/>
  <c r="M7" i="14"/>
  <c r="L7" i="14"/>
  <c r="K7" i="14"/>
  <c r="J7" i="14"/>
  <c r="I7" i="14"/>
  <c r="H7" i="14"/>
  <c r="G7" i="14"/>
  <c r="F7" i="14"/>
  <c r="D8" i="14"/>
  <c r="E7" i="14"/>
  <c r="C7" i="14"/>
  <c r="D7" i="14" l="1"/>
  <c r="D8" i="13"/>
  <c r="E7" i="13"/>
  <c r="C7" i="13" l="1"/>
  <c r="D7" i="13" l="1"/>
</calcChain>
</file>

<file path=xl/sharedStrings.xml><?xml version="1.0" encoding="utf-8"?>
<sst xmlns="http://schemas.openxmlformats.org/spreadsheetml/2006/main" count="467" uniqueCount="78">
  <si>
    <t>2위</t>
    <phoneticPr fontId="2" type="noConversion"/>
  </si>
  <si>
    <t>6위</t>
    <phoneticPr fontId="2" type="noConversion"/>
  </si>
  <si>
    <t>소속</t>
    <phoneticPr fontId="2" type="noConversion"/>
  </si>
  <si>
    <t xml:space="preserve">  심판장 :                            (인)</t>
    <phoneticPr fontId="2" type="noConversion"/>
  </si>
  <si>
    <t>남자중학교부</t>
    <phoneticPr fontId="2" type="noConversion"/>
  </si>
  <si>
    <t>순위</t>
    <phoneticPr fontId="2" type="noConversion"/>
  </si>
  <si>
    <t>1위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</si>
  <si>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</si>
  <si>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</si>
  <si>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</si>
  <si>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</si>
  <si>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</si>
  <si>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</si>
  <si>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</si>
  <si>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기록</t>
    <phoneticPr fontId="2" type="noConversion"/>
  </si>
  <si>
    <t>100m</t>
    <phoneticPr fontId="2" type="noConversion"/>
  </si>
  <si>
    <t>풍향풍속</t>
    <phoneticPr fontId="2" type="noConversion"/>
  </si>
  <si>
    <t>200m</t>
    <phoneticPr fontId="2" type="noConversion"/>
  </si>
  <si>
    <t>400m</t>
    <phoneticPr fontId="2" type="noConversion"/>
  </si>
  <si>
    <t>800m</t>
    <phoneticPr fontId="2" type="noConversion"/>
  </si>
  <si>
    <t>1500m</t>
    <phoneticPr fontId="2" type="noConversion"/>
  </si>
  <si>
    <t>3,000m</t>
    <phoneticPr fontId="2" type="noConversion"/>
  </si>
  <si>
    <t>110mH</t>
    <phoneticPr fontId="2" type="noConversion"/>
  </si>
  <si>
    <t>5000mW</t>
    <phoneticPr fontId="2" type="noConversion"/>
  </si>
  <si>
    <t>4x100mR</t>
    <phoneticPr fontId="2" type="noConversion"/>
  </si>
  <si>
    <t>4x400mR</t>
    <phoneticPr fontId="2" type="noConversion"/>
  </si>
  <si>
    <t>높이뛰기</t>
    <phoneticPr fontId="2" type="noConversion"/>
  </si>
  <si>
    <t>장대높이뛰기</t>
    <phoneticPr fontId="2" type="noConversion"/>
  </si>
  <si>
    <t>멀리뛰기</t>
    <phoneticPr fontId="2" type="noConversion"/>
  </si>
  <si>
    <t>세단뛰기</t>
    <phoneticPr fontId="2" type="noConversion"/>
  </si>
  <si>
    <t>포환던지기</t>
    <phoneticPr fontId="2" type="noConversion"/>
  </si>
  <si>
    <t>원반던지기</t>
    <phoneticPr fontId="2" type="noConversion"/>
  </si>
  <si>
    <t>창던지기</t>
    <phoneticPr fontId="2" type="noConversion"/>
  </si>
  <si>
    <t>5종경기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</si>
  <si>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</si>
  <si>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여자중학교부</t>
    <phoneticPr fontId="2" type="noConversion"/>
  </si>
  <si>
    <t>100mH</t>
    <phoneticPr fontId="2" type="noConversion"/>
  </si>
  <si>
    <t>남중 1학년부</t>
    <phoneticPr fontId="2" type="noConversion"/>
  </si>
  <si>
    <t>여중 1학년부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</si>
  <si>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</si>
  <si>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</si>
  <si>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</si>
  <si>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</si>
  <si>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</si>
  <si>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</si>
  <si>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</si>
  <si>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</si>
  <si>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</si>
  <si>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</si>
  <si>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</si>
  <si>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</si>
  <si>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</si>
  <si>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100m</t>
    <phoneticPr fontId="2" type="noConversion"/>
  </si>
  <si>
    <t>회장배 제16회 전국중.고등학교육상경기선수권대회</t>
    <phoneticPr fontId="2" type="noConversion"/>
  </si>
  <si>
    <t>(예천  2018년 7월20일 ∼ 7월23일 )</t>
    <phoneticPr fontId="2" type="noConversion"/>
  </si>
  <si>
    <t>참고기록</t>
    <phoneticPr fontId="2" type="noConversion"/>
  </si>
  <si>
    <t>참고기록</t>
    <phoneticPr fontId="2" type="noConversion"/>
  </si>
  <si>
    <t>참고기록</t>
    <phoneticPr fontId="2" type="noConversion"/>
  </si>
  <si>
    <t>참고기록</t>
    <phoneticPr fontId="2" type="noConversion"/>
  </si>
  <si>
    <t>참고기록</t>
    <phoneticPr fontId="2" type="noConversion"/>
  </si>
  <si>
    <t>참고기록</t>
    <phoneticPr fontId="2" type="noConversion"/>
  </si>
  <si>
    <t>-</t>
    <phoneticPr fontId="2" type="noConversion"/>
  </si>
  <si>
    <t>남자고등학교부</t>
    <phoneticPr fontId="2" type="noConversion"/>
  </si>
  <si>
    <t>풍향풍속</t>
    <phoneticPr fontId="2" type="noConversion"/>
  </si>
  <si>
    <t>800m</t>
    <phoneticPr fontId="2" type="noConversion"/>
  </si>
  <si>
    <t>5000m</t>
    <phoneticPr fontId="2" type="noConversion"/>
  </si>
  <si>
    <t>400mH</t>
    <phoneticPr fontId="2" type="noConversion"/>
  </si>
  <si>
    <t>3000mSC</t>
    <phoneticPr fontId="2" type="noConversion"/>
  </si>
  <si>
    <t>10KmW</t>
    <phoneticPr fontId="2" type="noConversion"/>
  </si>
  <si>
    <t>해머던지기</t>
    <phoneticPr fontId="2" type="noConversion"/>
  </si>
  <si>
    <t>10종경기</t>
    <phoneticPr fontId="2" type="noConversion"/>
  </si>
  <si>
    <t>※ WR:세계신, WT:세계타이, AR:아시아신, AT:아시아타이, KR:한국신, KT:한국타이, CR:대회신,  CT:대회타이, DR:부별최고, DT:부별타이</t>
    <phoneticPr fontId="2" type="noConversion"/>
  </si>
  <si>
    <t>여자고등학교부</t>
    <phoneticPr fontId="2" type="noConversion"/>
  </si>
  <si>
    <t>3,000mSC</t>
    <phoneticPr fontId="2" type="noConversion"/>
  </si>
  <si>
    <t>공동2위</t>
    <phoneticPr fontId="2" type="noConversion"/>
  </si>
  <si>
    <t>7종경기</t>
    <phoneticPr fontId="2" type="noConversion"/>
  </si>
  <si>
    <t>남고 1학년부</t>
    <phoneticPr fontId="2" type="noConversion"/>
  </si>
  <si>
    <t>여고 1학년부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</si>
</sst>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₩&quot;* #,##0_-;\-&quot;₩&quot;* #,##0_-;_-&quot;₩&quot;* &quot;-&quot;_-;_-@_-"/>
    <numFmt numFmtId="176" formatCode="0_);\(0\)"/>
    <numFmt numFmtId="177" formatCode="mm:ss.00"/>
    <numFmt numFmtId="178" formatCode="0.0"/>
  </numFmts>
  <fonts count="12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7"/>
      <name val="가는으뜸체"/>
      <family val="1"/>
      <charset val="129"/>
    </font>
    <font>
      <sz val="11"/>
      <name val="휴먼각진옛체"/>
      <family val="1"/>
      <charset val="129"/>
    </font>
    <font>
      <sz val="18"/>
      <name val="휴먼소하체"/>
      <family val="1"/>
      <charset val="129"/>
    </font>
    <font>
      <sz val="8"/>
      <name val="가는으뜸체"/>
      <family val="1"/>
      <charset val="129"/>
    </font>
    <font>
      <sz val="9"/>
      <name val="휴먼각진옛체"/>
      <family val="1"/>
      <charset val="129"/>
    </font>
    <font>
      <sz val="8"/>
      <name val="휴먼각진옛체"/>
      <family val="1"/>
      <charset val="129"/>
    </font>
    <font>
      <sz val="7"/>
      <name val="돋움"/>
      <family val="3"/>
      <charset val="129"/>
    </font>
    <font>
      <sz val="6"/>
      <name val="가는으뜸체"/>
      <family val="1"/>
      <charset val="129"/>
    </font>
    <font>
      <sz val="10"/>
      <name val="휴먼각진옛체"/>
      <family val="1"/>
      <charset val="129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2" fontId="1" fillId="0" borderId="0" applyFont="0" applyFill="0" applyBorder="0" applyAlignment="0" applyProtection="0"/>
  </cellStyleXfs>
  <cellXfs count="177">
    <xf numFmtId="0" fontId="0" fillId="0" borderId="0" xfId="0"/>
    <xf numFmtId="0" fontId="4" fillId="0" borderId="0" xfId="0" applyFont="1"/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3" fillId="0" borderId="11" xfId="0" applyFont="1" applyBorder="1" applyAlignment="1" applyProtection="1">
      <alignment horizontal="left" vertical="center" shrinkToFit="1"/>
    </xf>
    <xf numFmtId="0" fontId="3" fillId="0" borderId="12" xfId="0" applyFont="1" applyFill="1" applyBorder="1" applyAlignment="1" applyProtection="1">
      <alignment horizontal="left" vertical="center" shrinkToFit="1"/>
    </xf>
    <xf numFmtId="0" fontId="3" fillId="0" borderId="2" xfId="0" applyFont="1" applyFill="1" applyBorder="1" applyAlignment="1" applyProtection="1">
      <alignment horizontal="left" vertical="center" shrinkToFit="1"/>
    </xf>
    <xf numFmtId="0" fontId="3" fillId="0" borderId="13" xfId="0" applyFont="1" applyFill="1" applyBorder="1" applyAlignment="1" applyProtection="1">
      <alignment horizontal="left" vertical="center" shrinkToFit="1"/>
    </xf>
    <xf numFmtId="0" fontId="3" fillId="0" borderId="14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horizontal="left" vertical="center" shrinkToFit="1"/>
    </xf>
    <xf numFmtId="0" fontId="3" fillId="0" borderId="16" xfId="0" applyFont="1" applyFill="1" applyBorder="1" applyAlignment="1" applyProtection="1">
      <alignment horizontal="left" vertical="center" shrinkToFit="1"/>
    </xf>
    <xf numFmtId="0" fontId="3" fillId="0" borderId="17" xfId="0" applyFont="1" applyBorder="1" applyAlignment="1" applyProtection="1">
      <alignment horizontal="left" vertical="center" shrinkToFit="1"/>
    </xf>
    <xf numFmtId="0" fontId="3" fillId="0" borderId="18" xfId="0" applyFont="1" applyBorder="1" applyAlignment="1" applyProtection="1">
      <alignment horizontal="left" vertical="center" shrinkToFit="1"/>
    </xf>
    <xf numFmtId="0" fontId="3" fillId="0" borderId="19" xfId="0" applyFont="1" applyBorder="1" applyAlignment="1" applyProtection="1">
      <alignment horizontal="left" vertical="center" shrinkToFit="1"/>
    </xf>
    <xf numFmtId="0" fontId="3" fillId="0" borderId="20" xfId="0" applyFont="1" applyBorder="1" applyAlignment="1" applyProtection="1">
      <alignment horizontal="left" vertical="center" shrinkToFit="1"/>
    </xf>
    <xf numFmtId="0" fontId="3" fillId="0" borderId="21" xfId="0" applyFont="1" applyBorder="1" applyAlignment="1" applyProtection="1">
      <alignment horizontal="left" vertical="center" shrinkToFit="1"/>
    </xf>
    <xf numFmtId="0" fontId="3" fillId="0" borderId="23" xfId="0" quotePrefix="1" applyFont="1" applyBorder="1" applyAlignment="1" applyProtection="1">
      <alignment horizontal="left" vertical="center" shrinkToFit="1"/>
    </xf>
    <xf numFmtId="0" fontId="3" fillId="0" borderId="12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left" vertical="center" shrinkToFit="1"/>
    </xf>
    <xf numFmtId="0" fontId="3" fillId="0" borderId="13" xfId="0" applyFont="1" applyBorder="1" applyAlignment="1" applyProtection="1">
      <alignment horizontal="left" vertical="center" shrinkToFit="1"/>
    </xf>
    <xf numFmtId="0" fontId="3" fillId="0" borderId="25" xfId="0" applyFont="1" applyBorder="1" applyAlignment="1" applyProtection="1">
      <alignment horizontal="left" vertical="center" shrinkToFit="1"/>
    </xf>
    <xf numFmtId="0" fontId="3" fillId="0" borderId="26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14" xfId="0" applyFont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horizontal="left" vertical="center" shrinkToFit="1"/>
    </xf>
    <xf numFmtId="0" fontId="3" fillId="0" borderId="27" xfId="0" applyFont="1" applyBorder="1" applyAlignment="1" applyProtection="1">
      <alignment horizontal="left" vertical="center" shrinkToFit="1"/>
    </xf>
    <xf numFmtId="0" fontId="3" fillId="0" borderId="28" xfId="0" quotePrefix="1" applyFont="1" applyBorder="1" applyAlignment="1" applyProtection="1">
      <alignment horizontal="left" vertical="center" shrinkToFit="1"/>
    </xf>
    <xf numFmtId="0" fontId="3" fillId="0" borderId="29" xfId="0" applyFont="1" applyBorder="1" applyAlignment="1" applyProtection="1">
      <alignment horizontal="left" vertical="center" shrinkToFit="1"/>
    </xf>
    <xf numFmtId="0" fontId="3" fillId="0" borderId="28" xfId="0" applyFont="1" applyBorder="1" applyAlignment="1" applyProtection="1">
      <alignment horizontal="left" vertical="center" shrinkToFit="1"/>
    </xf>
    <xf numFmtId="0" fontId="3" fillId="0" borderId="27" xfId="0" applyFont="1" applyFill="1" applyBorder="1" applyAlignment="1" applyProtection="1">
      <alignment horizontal="left" vertical="center" shrinkToFit="1"/>
    </xf>
    <xf numFmtId="0" fontId="3" fillId="0" borderId="28" xfId="0" quotePrefix="1" applyFont="1" applyFill="1" applyBorder="1" applyAlignment="1" applyProtection="1">
      <alignment horizontal="left" vertical="center" shrinkToFit="1"/>
    </xf>
    <xf numFmtId="0" fontId="3" fillId="0" borderId="29" xfId="0" applyFont="1" applyFill="1" applyBorder="1" applyAlignment="1" applyProtection="1">
      <alignment horizontal="left" vertical="center" shrinkToFit="1"/>
    </xf>
    <xf numFmtId="0" fontId="3" fillId="0" borderId="30" xfId="0" applyFont="1" applyFill="1" applyBorder="1" applyAlignment="1" applyProtection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4" fillId="0" borderId="28" xfId="0" applyFont="1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3" fillId="0" borderId="13" xfId="0" applyNumberFormat="1" applyFont="1" applyFill="1" applyBorder="1" applyAlignment="1" applyProtection="1">
      <alignment horizontal="left" vertical="center" shrinkToFit="1"/>
    </xf>
    <xf numFmtId="2" fontId="3" fillId="0" borderId="13" xfId="0" applyNumberFormat="1" applyFont="1" applyBorder="1" applyAlignment="1" applyProtection="1">
      <alignment horizontal="left" vertical="center" shrinkToFit="1"/>
    </xf>
    <xf numFmtId="0" fontId="10" fillId="0" borderId="29" xfId="0" applyFont="1" applyFill="1" applyBorder="1" applyAlignment="1" applyProtection="1">
      <alignment horizontal="center" vertical="center" shrinkToFit="1"/>
    </xf>
    <xf numFmtId="0" fontId="3" fillId="0" borderId="38" xfId="0" applyFont="1" applyBorder="1" applyAlignment="1" applyProtection="1">
      <alignment horizontal="left" vertical="center" shrinkToFit="1"/>
    </xf>
    <xf numFmtId="0" fontId="3" fillId="0" borderId="37" xfId="0" applyFont="1" applyBorder="1" applyAlignment="1" applyProtection="1">
      <alignment horizontal="left" vertical="center" shrinkToFit="1"/>
    </xf>
    <xf numFmtId="0" fontId="3" fillId="0" borderId="12" xfId="0" quotePrefix="1" applyFont="1" applyFill="1" applyBorder="1" applyAlignment="1" applyProtection="1">
      <alignment horizontal="left" vertical="center" shrinkToFit="1"/>
    </xf>
    <xf numFmtId="0" fontId="3" fillId="0" borderId="13" xfId="0" quotePrefix="1" applyFont="1" applyFill="1" applyBorder="1" applyAlignment="1" applyProtection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47" fontId="3" fillId="0" borderId="28" xfId="0" quotePrefix="1" applyNumberFormat="1" applyFont="1" applyBorder="1" applyAlignment="1" applyProtection="1">
      <alignment horizontal="left" vertical="center" shrinkToFit="1"/>
    </xf>
    <xf numFmtId="0" fontId="3" fillId="0" borderId="1" xfId="0" applyFont="1" applyFill="1" applyBorder="1" applyAlignment="1" applyProtection="1">
      <alignment horizontal="left" vertical="center" shrinkToFit="1"/>
    </xf>
    <xf numFmtId="0" fontId="3" fillId="0" borderId="34" xfId="0" applyNumberFormat="1" applyFont="1" applyFill="1" applyBorder="1" applyAlignment="1" applyProtection="1">
      <alignment horizontal="left" vertical="center" shrinkToFit="1"/>
    </xf>
    <xf numFmtId="0" fontId="0" fillId="0" borderId="35" xfId="0" applyBorder="1" applyAlignment="1">
      <alignment horizontal="center" vertical="center"/>
    </xf>
    <xf numFmtId="0" fontId="3" fillId="0" borderId="34" xfId="0" applyFont="1" applyFill="1" applyBorder="1" applyAlignment="1" applyProtection="1">
      <alignment horizontal="left" vertical="center" shrinkToFit="1"/>
    </xf>
    <xf numFmtId="0" fontId="3" fillId="0" borderId="3" xfId="0" applyFont="1" applyFill="1" applyBorder="1" applyAlignment="1" applyProtection="1">
      <alignment horizontal="left" vertical="center" shrinkToFit="1"/>
    </xf>
    <xf numFmtId="0" fontId="3" fillId="0" borderId="40" xfId="0" applyFont="1" applyFill="1" applyBorder="1" applyAlignment="1" applyProtection="1">
      <alignment horizontal="left" vertical="center" shrinkToFit="1"/>
    </xf>
    <xf numFmtId="0" fontId="3" fillId="0" borderId="41" xfId="0" applyFont="1" applyFill="1" applyBorder="1" applyAlignment="1" applyProtection="1">
      <alignment horizontal="left" vertical="center" shrinkToFit="1"/>
    </xf>
    <xf numFmtId="2" fontId="3" fillId="0" borderId="42" xfId="0" applyNumberFormat="1" applyFont="1" applyFill="1" applyBorder="1" applyAlignment="1" applyProtection="1">
      <alignment horizontal="left" vertical="center" shrinkToFit="1"/>
    </xf>
    <xf numFmtId="0" fontId="3" fillId="0" borderId="32" xfId="0" applyFont="1" applyFill="1" applyBorder="1" applyAlignment="1" applyProtection="1">
      <alignment horizontal="left" vertical="center" shrinkToFit="1"/>
    </xf>
    <xf numFmtId="0" fontId="3" fillId="0" borderId="31" xfId="0" applyFont="1" applyFill="1" applyBorder="1" applyAlignment="1" applyProtection="1">
      <alignment horizontal="left" vertical="center" shrinkToFit="1"/>
    </xf>
    <xf numFmtId="0" fontId="3" fillId="0" borderId="33" xfId="0" applyFont="1" applyFill="1" applyBorder="1" applyAlignment="1" applyProtection="1">
      <alignment horizontal="left" vertical="center" shrinkToFit="1"/>
    </xf>
    <xf numFmtId="176" fontId="3" fillId="0" borderId="27" xfId="0" applyNumberFormat="1" applyFont="1" applyBorder="1" applyAlignment="1" applyProtection="1">
      <alignment horizontal="left" vertical="center" shrinkToFit="1"/>
    </xf>
    <xf numFmtId="176" fontId="3" fillId="0" borderId="23" xfId="0" applyNumberFormat="1" applyFont="1" applyBorder="1" applyAlignment="1" applyProtection="1">
      <alignment horizontal="left" vertical="center" shrinkToFit="1"/>
    </xf>
    <xf numFmtId="176" fontId="3" fillId="0" borderId="28" xfId="0" applyNumberFormat="1" applyFont="1" applyBorder="1" applyAlignment="1" applyProtection="1">
      <alignment horizontal="left" vertical="center" shrinkToFit="1"/>
    </xf>
    <xf numFmtId="0" fontId="3" fillId="0" borderId="14" xfId="0" applyFont="1" applyFill="1" applyBorder="1" applyAlignment="1" applyProtection="1">
      <alignment horizontal="center" vertical="center" shrinkToFit="1"/>
    </xf>
    <xf numFmtId="0" fontId="3" fillId="0" borderId="15" xfId="0" applyFont="1" applyFill="1" applyBorder="1" applyAlignment="1" applyProtection="1">
      <alignment horizontal="center" vertical="center" shrinkToFit="1"/>
    </xf>
    <xf numFmtId="0" fontId="3" fillId="0" borderId="16" xfId="0" applyFont="1" applyFill="1" applyBorder="1" applyAlignment="1" applyProtection="1">
      <alignment horizontal="center" vertical="center" shrinkToFi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8" xfId="0" applyFont="1" applyBorder="1" applyAlignment="1" applyProtection="1">
      <alignment vertical="center" shrinkToFit="1"/>
    </xf>
    <xf numFmtId="0" fontId="9" fillId="0" borderId="0" xfId="0" applyFont="1" applyAlignment="1">
      <alignment vertical="center" shrinkToFit="1"/>
    </xf>
    <xf numFmtId="2" fontId="3" fillId="0" borderId="13" xfId="0" applyNumberFormat="1" applyFont="1" applyFill="1" applyBorder="1" applyAlignment="1" applyProtection="1">
      <alignment horizontal="left" vertical="center" shrinkToFit="1"/>
    </xf>
    <xf numFmtId="0" fontId="3" fillId="0" borderId="2" xfId="0" quotePrefix="1" applyFont="1" applyFill="1" applyBorder="1" applyAlignment="1" applyProtection="1">
      <alignment horizontal="left" vertical="center" shrinkToFit="1"/>
    </xf>
    <xf numFmtId="0" fontId="4" fillId="0" borderId="0" xfId="0" applyFont="1" applyBorder="1"/>
    <xf numFmtId="0" fontId="6" fillId="0" borderId="10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left" vertical="center" shrinkToFit="1"/>
    </xf>
    <xf numFmtId="0" fontId="3" fillId="0" borderId="6" xfId="0" applyFont="1" applyBorder="1" applyAlignment="1" applyProtection="1">
      <alignment horizontal="left" vertical="center" shrinkToFit="1"/>
    </xf>
    <xf numFmtId="0" fontId="3" fillId="0" borderId="40" xfId="0" applyFont="1" applyBorder="1" applyAlignment="1" applyProtection="1">
      <alignment horizontal="left" vertical="center" shrinkToFit="1"/>
    </xf>
    <xf numFmtId="0" fontId="3" fillId="0" borderId="41" xfId="0" applyFont="1" applyBorder="1" applyAlignment="1" applyProtection="1">
      <alignment horizontal="left" vertical="center" shrinkToFit="1"/>
    </xf>
    <xf numFmtId="0" fontId="3" fillId="0" borderId="42" xfId="0" applyFont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3" fillId="0" borderId="3" xfId="0" applyNumberFormat="1" applyFont="1" applyFill="1" applyBorder="1" applyAlignment="1" applyProtection="1">
      <alignment horizontal="left" vertical="center" shrinkToFit="1"/>
    </xf>
    <xf numFmtId="0" fontId="3" fillId="0" borderId="45" xfId="0" applyFont="1" applyFill="1" applyBorder="1" applyAlignment="1" applyProtection="1">
      <alignment horizontal="left" vertical="center" shrinkToFit="1"/>
    </xf>
    <xf numFmtId="176" fontId="3" fillId="0" borderId="29" xfId="0" applyNumberFormat="1" applyFont="1" applyBorder="1" applyAlignment="1" applyProtection="1">
      <alignment horizontal="left" vertical="center" shrinkToFit="1"/>
    </xf>
    <xf numFmtId="0" fontId="3" fillId="0" borderId="0" xfId="1" quotePrefix="1" applyFont="1" applyBorder="1" applyAlignment="1">
      <alignment horizontal="left" vertical="center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0" fillId="0" borderId="35" xfId="0" applyBorder="1" applyAlignment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0" fillId="0" borderId="28" xfId="0" applyFont="1" applyBorder="1" applyAlignment="1" applyProtection="1">
      <alignment horizontal="center" vertical="center" shrinkToFit="1"/>
    </xf>
    <xf numFmtId="0" fontId="0" fillId="0" borderId="0" xfId="0" applyAlignment="1">
      <alignment horizontal="center" vertical="top" shrinkToFit="1"/>
    </xf>
    <xf numFmtId="0" fontId="3" fillId="0" borderId="13" xfId="0" applyNumberFormat="1" applyFont="1" applyBorder="1" applyAlignment="1" applyProtection="1">
      <alignment horizontal="left" vertical="center" shrinkToFit="1"/>
    </xf>
    <xf numFmtId="0" fontId="3" fillId="0" borderId="22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3" fillId="0" borderId="22" xfId="0" applyFont="1" applyFill="1" applyBorder="1" applyAlignment="1" applyProtection="1">
      <alignment horizontal="left" vertical="center" shrinkToFit="1"/>
    </xf>
    <xf numFmtId="0" fontId="3" fillId="0" borderId="23" xfId="0" applyFont="1" applyFill="1" applyBorder="1" applyAlignment="1" applyProtection="1">
      <alignment horizontal="left" vertical="center" shrinkToFit="1"/>
    </xf>
    <xf numFmtId="0" fontId="3" fillId="0" borderId="24" xfId="0" applyFont="1" applyFill="1" applyBorder="1" applyAlignment="1" applyProtection="1">
      <alignment horizontal="left" vertical="center" shrinkToFit="1"/>
    </xf>
    <xf numFmtId="0" fontId="3" fillId="0" borderId="28" xfId="0" quotePrefix="1" applyNumberFormat="1" applyFont="1" applyFill="1" applyBorder="1" applyAlignment="1" applyProtection="1">
      <alignment horizontal="left" vertical="center" shrinkToFit="1"/>
    </xf>
    <xf numFmtId="0" fontId="10" fillId="0" borderId="29" xfId="0" applyFont="1" applyFill="1" applyBorder="1" applyAlignment="1" applyProtection="1">
      <alignment horizontal="left" vertical="center" shrinkToFit="1"/>
    </xf>
    <xf numFmtId="0" fontId="3" fillId="0" borderId="31" xfId="0" applyFont="1" applyBorder="1" applyAlignment="1" applyProtection="1">
      <alignment horizontal="left" vertical="center" shrinkToFit="1"/>
    </xf>
    <xf numFmtId="0" fontId="3" fillId="0" borderId="45" xfId="0" applyFont="1" applyBorder="1" applyAlignment="1" applyProtection="1">
      <alignment horizontal="left" vertical="center" shrinkToFit="1"/>
    </xf>
    <xf numFmtId="177" fontId="3" fillId="0" borderId="13" xfId="0" applyNumberFormat="1" applyFont="1" applyBorder="1" applyAlignment="1" applyProtection="1">
      <alignment horizontal="left" vertical="center" shrinkToFit="1"/>
    </xf>
    <xf numFmtId="0" fontId="0" fillId="0" borderId="35" xfId="0" applyBorder="1" applyAlignment="1">
      <alignment horizontal="center" vertical="top"/>
    </xf>
    <xf numFmtId="2" fontId="3" fillId="0" borderId="13" xfId="0" quotePrefix="1" applyNumberFormat="1" applyFont="1" applyBorder="1" applyAlignment="1" applyProtection="1">
      <alignment horizontal="left" vertical="center" shrinkToFit="1"/>
    </xf>
    <xf numFmtId="2" fontId="3" fillId="0" borderId="42" xfId="0" applyNumberFormat="1" applyFont="1" applyBorder="1" applyAlignment="1" applyProtection="1">
      <alignment horizontal="left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2" fontId="3" fillId="0" borderId="42" xfId="0" quotePrefix="1" applyNumberFormat="1" applyFont="1" applyBorder="1" applyAlignment="1" applyProtection="1">
      <alignment horizontal="left" vertical="center" shrinkToFit="1"/>
    </xf>
    <xf numFmtId="0" fontId="10" fillId="0" borderId="29" xfId="0" applyFont="1" applyBorder="1" applyAlignment="1" applyProtection="1">
      <alignment horizontal="left" vertical="center" shrinkToFit="1"/>
    </xf>
    <xf numFmtId="178" fontId="3" fillId="0" borderId="28" xfId="0" quotePrefix="1" applyNumberFormat="1" applyFont="1" applyFill="1" applyBorder="1" applyAlignment="1" applyProtection="1">
      <alignment horizontal="left" vertical="center" shrinkToFit="1"/>
    </xf>
    <xf numFmtId="0" fontId="11" fillId="0" borderId="0" xfId="0" applyFont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3" fillId="0" borderId="46" xfId="0" applyFont="1" applyBorder="1" applyAlignment="1" applyProtection="1">
      <alignment horizontal="left" vertical="center" shrinkToFit="1"/>
    </xf>
    <xf numFmtId="0" fontId="3" fillId="0" borderId="47" xfId="0" applyNumberFormat="1" applyFont="1" applyBorder="1" applyAlignment="1" applyProtection="1">
      <alignment horizontal="left" vertical="center" shrinkToFit="1"/>
    </xf>
    <xf numFmtId="0" fontId="3" fillId="0" borderId="14" xfId="0" quotePrefix="1" applyFont="1" applyBorder="1" applyAlignment="1" applyProtection="1">
      <alignment horizontal="left" vertical="center" shrinkToFit="1"/>
    </xf>
    <xf numFmtId="0" fontId="3" fillId="0" borderId="15" xfId="0" quotePrefix="1" applyFont="1" applyBorder="1" applyAlignment="1" applyProtection="1">
      <alignment horizontal="left" vertical="center" shrinkToFit="1"/>
    </xf>
    <xf numFmtId="0" fontId="3" fillId="0" borderId="16" xfId="0" quotePrefix="1" applyFont="1" applyBorder="1" applyAlignment="1" applyProtection="1">
      <alignment horizontal="left" vertical="center" shrinkToFit="1"/>
    </xf>
    <xf numFmtId="0" fontId="10" fillId="0" borderId="14" xfId="0" applyFont="1" applyFill="1" applyBorder="1" applyAlignment="1" applyProtection="1">
      <alignment horizontal="left" vertical="center" shrinkToFit="1"/>
    </xf>
    <xf numFmtId="0" fontId="3" fillId="0" borderId="33" xfId="0" applyFont="1" applyBorder="1" applyAlignment="1" applyProtection="1">
      <alignment horizontal="left" vertical="center" shrinkToFit="1"/>
    </xf>
    <xf numFmtId="0" fontId="3" fillId="0" borderId="12" xfId="0" quotePrefix="1" applyFont="1" applyBorder="1" applyAlignment="1" applyProtection="1">
      <alignment horizontal="left" vertical="center" shrinkToFit="1"/>
    </xf>
    <xf numFmtId="0" fontId="3" fillId="0" borderId="30" xfId="0" quotePrefix="1" applyFont="1" applyBorder="1" applyAlignment="1" applyProtection="1">
      <alignment horizontal="left" vertical="center" shrinkToFit="1"/>
    </xf>
    <xf numFmtId="0" fontId="3" fillId="0" borderId="13" xfId="0" quotePrefix="1" applyFont="1" applyBorder="1" applyAlignment="1" applyProtection="1">
      <alignment horizontal="left" vertical="center" shrinkToFit="1"/>
    </xf>
    <xf numFmtId="0" fontId="3" fillId="0" borderId="30" xfId="0" applyFont="1" applyBorder="1" applyAlignment="1" applyProtection="1">
      <alignment horizontal="left" vertical="center" shrinkToFit="1"/>
    </xf>
    <xf numFmtId="0" fontId="3" fillId="0" borderId="34" xfId="0" applyFont="1" applyBorder="1" applyAlignment="1" applyProtection="1">
      <alignment horizontal="left" vertical="center" shrinkToFit="1"/>
    </xf>
    <xf numFmtId="0" fontId="3" fillId="0" borderId="48" xfId="0" applyFont="1" applyBorder="1" applyAlignment="1" applyProtection="1">
      <alignment horizontal="left" vertical="center" shrinkToFit="1"/>
    </xf>
    <xf numFmtId="0" fontId="3" fillId="0" borderId="28" xfId="0" applyFont="1" applyFill="1" applyBorder="1" applyAlignment="1" applyProtection="1">
      <alignment horizontal="left" vertical="center" shrinkToFit="1"/>
    </xf>
    <xf numFmtId="0" fontId="3" fillId="0" borderId="49" xfId="0" applyFont="1" applyBorder="1" applyAlignment="1" applyProtection="1">
      <alignment horizontal="left" vertical="center" shrinkToFit="1"/>
    </xf>
    <xf numFmtId="0" fontId="3" fillId="0" borderId="49" xfId="0" applyNumberFormat="1" applyFont="1" applyBorder="1" applyAlignment="1" applyProtection="1">
      <alignment horizontal="left" vertical="center" shrinkToFit="1"/>
    </xf>
    <xf numFmtId="0" fontId="3" fillId="0" borderId="50" xfId="0" applyFont="1" applyBorder="1" applyAlignment="1" applyProtection="1">
      <alignment horizontal="left" vertical="center" shrinkToFit="1"/>
    </xf>
    <xf numFmtId="0" fontId="3" fillId="0" borderId="32" xfId="0" applyFont="1" applyBorder="1" applyAlignment="1" applyProtection="1">
      <alignment horizontal="left" vertical="center" shrinkToFit="1"/>
    </xf>
    <xf numFmtId="0" fontId="3" fillId="0" borderId="30" xfId="0" quotePrefix="1" applyFont="1" applyFill="1" applyBorder="1" applyAlignment="1" applyProtection="1">
      <alignment horizontal="left" vertical="center" shrinkToFit="1"/>
    </xf>
    <xf numFmtId="0" fontId="10" fillId="0" borderId="28" xfId="0" applyFont="1" applyFill="1" applyBorder="1" applyAlignment="1" applyProtection="1">
      <alignment horizontal="left" vertical="center" shrinkToFit="1"/>
    </xf>
    <xf numFmtId="0" fontId="3" fillId="0" borderId="22" xfId="0" applyFont="1" applyFill="1" applyBorder="1" applyAlignment="1" applyProtection="1">
      <alignment horizontal="left" vertical="center" shrinkToFit="1"/>
    </xf>
    <xf numFmtId="0" fontId="10" fillId="0" borderId="28" xfId="0" applyFont="1" applyFill="1" applyBorder="1" applyAlignment="1" applyProtection="1">
      <alignment horizontal="center" vertical="center" shrinkToFit="1"/>
    </xf>
    <xf numFmtId="2" fontId="3" fillId="0" borderId="49" xfId="0" applyNumberFormat="1" applyFont="1" applyBorder="1" applyAlignment="1" applyProtection="1">
      <alignment horizontal="left" vertical="center" shrinkToFit="1"/>
    </xf>
  </cellXfs>
  <cellStyles count="3">
    <cellStyle name="통화 [0] 2" xfId="2"/>
    <cellStyle name="표준" xfId="0" builtinId="0"/>
    <cellStyle name="표준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calcChain" Target="calcChain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&#45224;&#51473;\&#45224;&#51473;100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&#45224;&#51473;\&#45224;&#51473;4x400m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&#45224;&#51473;\&#45224;&#51473;&#54596;&#4630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&#50668;&#51473;\&#50668;&#51473;100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&#50668;&#51473;\&#50668;&#51473;200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&#50668;&#51473;\&#50668;&#51473;400m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&#50668;&#51473;\&#50668;&#51473;800m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&#50668;&#51473;\&#50668;&#51473;1500m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&#50668;&#51473;\&#50668;&#51473;3000m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&#50668;&#51473;\&#50668;&#51473;100mH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&#50668;&#51473;\&#50668;&#51473;5000m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&#45224;&#51473;\&#45224;&#51473;200m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&#50668;&#51473;\&#50668;&#51473;4x100m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&#50668;&#51473;\&#50668;&#51473;4x400m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&#50668;&#51473;\&#50668;&#51473;&#54596;&#4630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1&#54617;&#45380;&#48512;\&#45224;&#51473;1&#54617;&#45380;100m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1&#54617;&#45380;&#48512;\&#45224;&#51473;1&#54617;&#45380;400m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1&#54617;&#45380;&#48512;\&#45224;&#51473;1&#54617;&#45380;800m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1&#54617;&#45380;&#48512;\&#45224;&#51473;1&#54617;&#45380;&#54596;&#4630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1&#54617;&#45380;&#48512;\&#50668;&#51473;1&#54617;&#45380;100m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1&#54617;&#45380;&#48512;\&#50668;&#51473;1&#54617;&#45380;400m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1&#54617;&#45380;&#48512;\&#50668;&#51473;1&#54617;&#45380;800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&#45224;&#51473;\&#45224;&#51473;400m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1&#54617;&#45380;&#48512;\&#50668;&#51473;1&#54617;&#45380;&#54596;&#46300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45224;&#44256;\&#45224;&#44256;100m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45224;&#44256;\&#45224;&#44256;200m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45224;&#44256;\&#45224;&#44256;400m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45224;&#44256;\&#45224;&#44256;800m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45224;&#44256;\&#45224;&#44256;1500m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45224;&#44256;\&#45224;&#44256;5000m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45224;&#44256;\&#45224;&#44256;110mH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45224;&#44256;\&#45224;&#44256;400mH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45224;&#44256;\&#45224;&#44256;3000m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&#45224;&#51473;\&#45224;&#51473;800m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45224;&#44256;\&#45224;&#44256;10kmW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45224;&#44256;\&#45224;&#44256;4x100mR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45224;&#44256;\&#45224;&#44256;4x400mR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45224;&#44256;\&#45224;&#44256;&#54596;&#46300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50668;&#44256;\&#50668;&#44256;100m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50668;&#44256;\&#50668;&#44256;200m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50668;&#44256;\&#50668;&#44256;400m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50668;&#44256;\&#50668;&#44256;800m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50668;&#44256;\&#50668;&#44256;1500m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50668;&#44256;\&#50668;&#44256;5000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&#45224;&#51473;\&#45224;&#51473;1500m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50668;&#44256;\&#50668;&#44256;100mH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50668;&#44256;\&#50668;&#44256;400mH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50668;&#44256;\&#50668;&#44256;3000mSC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50668;&#44256;\&#50668;&#44256;10kmW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50668;&#44256;\&#50668;&#44256;4x100mR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50668;&#44256;\&#50668;&#44256;4x400mR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&#50668;&#44256;\&#50668;&#44256;&#54596;&#46300;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1&#54617;&#45380;&#48512;\&#45224;&#44256;1&#54617;&#45380;100m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1&#54617;&#45380;&#48512;\&#45224;&#44256;1&#54617;&#45380;400m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1&#54617;&#45380;&#48512;\&#45224;&#44256;1&#54617;&#45380;1500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&#45224;&#51473;\&#45224;&#51473;3000m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1&#54617;&#45380;&#48512;\&#45224;&#44256;1&#54617;&#45380;5000m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1&#54617;&#45380;&#48512;\&#45224;&#44256;1&#54617;&#45380;&#54596;&#46300;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1&#54617;&#45380;&#48512;\&#50668;&#44256;1&#54617;&#45380;100m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1&#54617;&#45380;&#48512;\&#50668;&#44256;1&#54617;&#45380;400m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1&#54617;&#45380;&#48512;\&#50668;&#44256;1&#54617;&#45380;1500m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1&#54617;&#45380;&#48512;\&#50668;&#44256;1&#54617;&#45380;5000m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1&#54617;&#45380;&#48512;\&#50668;&#44256;1&#54617;&#45380;100mH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44256;&#46321;&#54617;&#44368;&#48512;4\1&#54617;&#45380;&#48512;\&#50668;&#44256;1&#54617;&#45380;&#54596;&#4630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&#45224;&#51473;\&#45224;&#51473;110mH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&#45224;&#51473;\&#45224;&#51473;5000m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4924;&#51109;&#48176;16&#54924;&#54532;&#47196;&#44536;&#47016;\&#50896;&#48376;\&#51473;&#54617;&#44368;&#48512;4\&#45224;&#51473;\&#45224;&#51473;4x100m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-1.8</v>
          </cell>
        </row>
        <row r="11">
          <cell r="C11" t="str">
            <v>서민준</v>
          </cell>
          <cell r="E11" t="str">
            <v>울산스포츠과학중</v>
          </cell>
          <cell r="F11" t="str">
            <v>11.04</v>
          </cell>
        </row>
        <row r="12">
          <cell r="C12" t="str">
            <v>박원진</v>
          </cell>
          <cell r="E12" t="str">
            <v>반곡중</v>
          </cell>
          <cell r="F12" t="str">
            <v>11.23</v>
          </cell>
        </row>
        <row r="13">
          <cell r="C13" t="str">
            <v>우인섭</v>
          </cell>
          <cell r="E13" t="str">
            <v>월촌중</v>
          </cell>
          <cell r="F13" t="str">
            <v>11.24</v>
          </cell>
        </row>
        <row r="14">
          <cell r="C14" t="str">
            <v>송동익</v>
          </cell>
          <cell r="E14" t="str">
            <v>울산스포츠과학중</v>
          </cell>
          <cell r="F14" t="str">
            <v>11.32</v>
          </cell>
        </row>
        <row r="15">
          <cell r="C15" t="str">
            <v>김태형</v>
          </cell>
          <cell r="E15" t="str">
            <v>경기석우중</v>
          </cell>
          <cell r="F15" t="str">
            <v>11.42</v>
          </cell>
        </row>
        <row r="16">
          <cell r="C16" t="str">
            <v>김승호</v>
          </cell>
          <cell r="E16" t="str">
            <v>대전체육중</v>
          </cell>
          <cell r="F16" t="str">
            <v>11.49</v>
          </cell>
        </row>
        <row r="17">
          <cell r="C17" t="str">
            <v>이동호</v>
          </cell>
          <cell r="E17" t="str">
            <v>경기금파중</v>
          </cell>
          <cell r="F17" t="str">
            <v>11.50</v>
          </cell>
        </row>
        <row r="18">
          <cell r="C18" t="str">
            <v>최제원</v>
          </cell>
          <cell r="E18" t="str">
            <v>경기석우중</v>
          </cell>
          <cell r="F18" t="str">
            <v>11.71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정해성 김정현 김석현 노호진</v>
          </cell>
          <cell r="E11" t="str">
            <v>월배중학교</v>
          </cell>
          <cell r="F11" t="str">
            <v>3:41.95</v>
          </cell>
        </row>
        <row r="12">
          <cell r="C12" t="str">
            <v xml:space="preserve">윤태현 금교혁 이창민 이윤건 </v>
          </cell>
          <cell r="E12" t="str">
            <v>경기산본중학교</v>
          </cell>
          <cell r="F12" t="str">
            <v>3:53.26</v>
          </cell>
        </row>
        <row r="13">
          <cell r="C13" t="str">
            <v>임정현 정현빈 손태빈 김민재</v>
          </cell>
          <cell r="E13" t="str">
            <v>경기부천부곡중학교</v>
          </cell>
          <cell r="F13" t="str">
            <v>3:55.98</v>
          </cell>
        </row>
        <row r="14">
          <cell r="C14" t="str">
            <v xml:space="preserve">장남준 김도윤 황주안 김필기 </v>
          </cell>
          <cell r="E14" t="str">
            <v>속초중학교</v>
          </cell>
          <cell r="F14" t="str">
            <v>4:16.99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정재인</v>
          </cell>
          <cell r="E11" t="str">
            <v>전라중</v>
          </cell>
          <cell r="F11" t="str">
            <v>1.87</v>
          </cell>
        </row>
        <row r="12">
          <cell r="C12" t="str">
            <v>윤서준</v>
          </cell>
          <cell r="E12" t="str">
            <v>대전송촌중</v>
          </cell>
          <cell r="F12" t="str">
            <v>1.84</v>
          </cell>
        </row>
        <row r="13">
          <cell r="C13" t="str">
            <v>이재호</v>
          </cell>
          <cell r="E13" t="str">
            <v>경기체육중</v>
          </cell>
          <cell r="F13" t="str">
            <v>1.81</v>
          </cell>
        </row>
        <row r="14">
          <cell r="C14" t="str">
            <v>최진우</v>
          </cell>
          <cell r="E14" t="str">
            <v>울산스포츠과학중</v>
          </cell>
          <cell r="F14" t="str">
            <v>1.75</v>
          </cell>
        </row>
        <row r="15">
          <cell r="C15" t="str">
            <v>정채운</v>
          </cell>
          <cell r="E15" t="str">
            <v>부산체육중</v>
          </cell>
          <cell r="F15" t="str">
            <v>1.65</v>
          </cell>
        </row>
        <row r="16">
          <cell r="C16" t="str">
            <v>황주성</v>
          </cell>
          <cell r="E16" t="str">
            <v>강원체육중</v>
          </cell>
          <cell r="F16" t="str">
            <v>1.60</v>
          </cell>
        </row>
      </sheetData>
      <sheetData sheetId="1">
        <row r="11">
          <cell r="C11" t="str">
            <v>김채민</v>
          </cell>
          <cell r="E11" t="str">
            <v>경기체육중</v>
          </cell>
          <cell r="F11" t="str">
            <v>4.00</v>
          </cell>
        </row>
        <row r="12">
          <cell r="C12" t="str">
            <v>윤하진</v>
          </cell>
          <cell r="E12" t="str">
            <v>경기체육중</v>
          </cell>
          <cell r="F12" t="str">
            <v>3.20</v>
          </cell>
        </row>
        <row r="13">
          <cell r="C13" t="str">
            <v>김도윤</v>
          </cell>
          <cell r="E13" t="str">
            <v>울산스포츠과학중</v>
          </cell>
          <cell r="F13" t="str">
            <v>3.20</v>
          </cell>
        </row>
      </sheetData>
      <sheetData sheetId="2">
        <row r="11">
          <cell r="C11" t="str">
            <v>천영수</v>
          </cell>
          <cell r="E11" t="str">
            <v>대전송촌중</v>
          </cell>
          <cell r="F11" t="str">
            <v>6.66</v>
          </cell>
          <cell r="G11" t="str">
            <v>1.2</v>
          </cell>
        </row>
        <row r="12">
          <cell r="C12" t="str">
            <v>채원준</v>
          </cell>
          <cell r="E12" t="str">
            <v>경기문산수억중</v>
          </cell>
          <cell r="F12" t="str">
            <v>6.50</v>
          </cell>
          <cell r="G12" t="str">
            <v>0.0</v>
          </cell>
        </row>
        <row r="13">
          <cell r="C13" t="str">
            <v>최성화</v>
          </cell>
          <cell r="E13" t="str">
            <v>전남체육중</v>
          </cell>
          <cell r="F13" t="str">
            <v>6.36</v>
          </cell>
          <cell r="G13" t="str">
            <v>1.7</v>
          </cell>
        </row>
        <row r="14">
          <cell r="C14" t="str">
            <v>임상민</v>
          </cell>
          <cell r="E14" t="str">
            <v>경북체육중</v>
          </cell>
          <cell r="F14" t="str">
            <v>6.14</v>
          </cell>
          <cell r="G14" t="str">
            <v>1.2</v>
          </cell>
        </row>
        <row r="15">
          <cell r="C15" t="str">
            <v>이혜성</v>
          </cell>
          <cell r="E15" t="str">
            <v>경기별망중</v>
          </cell>
          <cell r="F15" t="str">
            <v>6.09</v>
          </cell>
          <cell r="G15" t="str">
            <v>0.1</v>
          </cell>
        </row>
        <row r="16">
          <cell r="C16" t="str">
            <v>이상훈</v>
          </cell>
          <cell r="E16" t="str">
            <v>경기별망중</v>
          </cell>
          <cell r="F16" t="str">
            <v>5.97</v>
          </cell>
          <cell r="G16" t="str">
            <v>1.4</v>
          </cell>
        </row>
        <row r="17">
          <cell r="C17" t="str">
            <v>장진호</v>
          </cell>
          <cell r="E17" t="str">
            <v>강원체육중</v>
          </cell>
          <cell r="F17" t="str">
            <v>5.94</v>
          </cell>
          <cell r="G17" t="str">
            <v>1.1</v>
          </cell>
        </row>
        <row r="18">
          <cell r="C18" t="str">
            <v>김지환</v>
          </cell>
          <cell r="E18" t="str">
            <v>경기별망중</v>
          </cell>
          <cell r="F18" t="str">
            <v>5.86</v>
          </cell>
          <cell r="G18" t="str">
            <v>1.1</v>
          </cell>
        </row>
      </sheetData>
      <sheetData sheetId="3">
        <row r="11">
          <cell r="C11" t="str">
            <v>천영수</v>
          </cell>
          <cell r="E11" t="str">
            <v>대전송촌중</v>
          </cell>
          <cell r="F11" t="str">
            <v>14.32</v>
          </cell>
          <cell r="G11" t="str">
            <v>-1.1</v>
          </cell>
        </row>
        <row r="12">
          <cell r="C12" t="str">
            <v>최영환</v>
          </cell>
          <cell r="E12" t="str">
            <v>부원중</v>
          </cell>
          <cell r="F12" t="str">
            <v>13.91</v>
          </cell>
          <cell r="G12" t="str">
            <v>0.3</v>
          </cell>
        </row>
        <row r="13">
          <cell r="C13" t="str">
            <v>김태형</v>
          </cell>
          <cell r="E13" t="str">
            <v>월촌중</v>
          </cell>
          <cell r="F13" t="str">
            <v>13.12</v>
          </cell>
          <cell r="G13" t="str">
            <v>1.4</v>
          </cell>
        </row>
        <row r="14">
          <cell r="C14" t="str">
            <v>장진호</v>
          </cell>
          <cell r="E14" t="str">
            <v>강원체육중</v>
          </cell>
          <cell r="F14" t="str">
            <v>12.79</v>
          </cell>
          <cell r="G14" t="str">
            <v>0.9</v>
          </cell>
        </row>
        <row r="15">
          <cell r="C15" t="str">
            <v>조승규</v>
          </cell>
          <cell r="E15" t="str">
            <v>영해중</v>
          </cell>
          <cell r="F15" t="str">
            <v>12.72</v>
          </cell>
          <cell r="G15" t="str">
            <v>1.4</v>
          </cell>
        </row>
        <row r="16">
          <cell r="C16" t="str">
            <v>이혜성</v>
          </cell>
          <cell r="E16" t="str">
            <v>경기별망중</v>
          </cell>
          <cell r="F16" t="str">
            <v>12.69</v>
          </cell>
          <cell r="G16" t="str">
            <v>2.1</v>
          </cell>
        </row>
        <row r="17">
          <cell r="C17" t="str">
            <v>김지환</v>
          </cell>
          <cell r="E17" t="str">
            <v>경기별망중</v>
          </cell>
          <cell r="F17" t="str">
            <v>12.61</v>
          </cell>
          <cell r="G17" t="str">
            <v>1.4</v>
          </cell>
        </row>
        <row r="18">
          <cell r="C18" t="str">
            <v>이윤주</v>
          </cell>
          <cell r="E18" t="str">
            <v>대전송촌중</v>
          </cell>
          <cell r="F18" t="str">
            <v>11.48</v>
          </cell>
          <cell r="G18" t="str">
            <v>0.6</v>
          </cell>
        </row>
      </sheetData>
      <sheetData sheetId="4">
        <row r="11">
          <cell r="C11" t="str">
            <v>박도현</v>
          </cell>
          <cell r="E11" t="str">
            <v>목포하당중</v>
          </cell>
          <cell r="F11" t="str">
            <v>18.83</v>
          </cell>
        </row>
        <row r="12">
          <cell r="C12" t="str">
            <v>김호현</v>
          </cell>
          <cell r="E12" t="str">
            <v>강원체육중</v>
          </cell>
          <cell r="F12" t="str">
            <v>17.39</v>
          </cell>
        </row>
        <row r="13">
          <cell r="C13" t="str">
            <v>최형재</v>
          </cell>
          <cell r="E13" t="str">
            <v>인천당하중</v>
          </cell>
          <cell r="F13" t="str">
            <v>16.27</v>
          </cell>
        </row>
        <row r="14">
          <cell r="C14" t="str">
            <v>강민규</v>
          </cell>
          <cell r="E14" t="str">
            <v>경기시흥중</v>
          </cell>
          <cell r="F14" t="str">
            <v>16.07</v>
          </cell>
        </row>
        <row r="15">
          <cell r="C15" t="str">
            <v>주재훈</v>
          </cell>
          <cell r="E15" t="str">
            <v>부원중</v>
          </cell>
          <cell r="F15" t="str">
            <v>15.18</v>
          </cell>
        </row>
        <row r="16">
          <cell r="C16" t="str">
            <v>서우진</v>
          </cell>
          <cell r="E16" t="str">
            <v>경기송운중</v>
          </cell>
          <cell r="F16" t="str">
            <v>14.95</v>
          </cell>
        </row>
        <row r="17">
          <cell r="C17" t="str">
            <v>장민수</v>
          </cell>
          <cell r="E17" t="str">
            <v>경기단원중</v>
          </cell>
          <cell r="F17" t="str">
            <v>14.91</v>
          </cell>
        </row>
        <row r="18">
          <cell r="C18" t="str">
            <v>이형진</v>
          </cell>
          <cell r="E18" t="str">
            <v>영주중</v>
          </cell>
          <cell r="F18" t="str">
            <v>14.11</v>
          </cell>
        </row>
      </sheetData>
      <sheetData sheetId="5">
        <row r="11">
          <cell r="C11" t="str">
            <v>장재덕</v>
          </cell>
          <cell r="E11" t="str">
            <v>영주중</v>
          </cell>
          <cell r="F11" t="str">
            <v>55.47</v>
          </cell>
        </row>
        <row r="12">
          <cell r="C12" t="str">
            <v>박도현</v>
          </cell>
          <cell r="E12" t="str">
            <v>목포하당중</v>
          </cell>
          <cell r="F12" t="str">
            <v>55.45</v>
          </cell>
        </row>
        <row r="13">
          <cell r="C13" t="str">
            <v>조병욱</v>
          </cell>
          <cell r="E13" t="str">
            <v>충주중</v>
          </cell>
          <cell r="F13" t="str">
            <v>49.18</v>
          </cell>
        </row>
        <row r="14">
          <cell r="C14" t="str">
            <v>최완재</v>
          </cell>
          <cell r="E14" t="str">
            <v>인천당하중</v>
          </cell>
          <cell r="F14" t="str">
            <v>48.92</v>
          </cell>
        </row>
        <row r="15">
          <cell r="C15" t="str">
            <v>이민우</v>
          </cell>
          <cell r="E15" t="str">
            <v>강원체육중</v>
          </cell>
          <cell r="F15" t="str">
            <v>46.33</v>
          </cell>
        </row>
        <row r="16">
          <cell r="C16" t="str">
            <v>이주호</v>
          </cell>
          <cell r="E16" t="str">
            <v>경기용문중</v>
          </cell>
          <cell r="F16" t="str">
            <v>44.07</v>
          </cell>
        </row>
        <row r="17">
          <cell r="C17" t="str">
            <v>이주용</v>
          </cell>
          <cell r="E17" t="str">
            <v>비아중</v>
          </cell>
          <cell r="F17" t="str">
            <v>42.38</v>
          </cell>
        </row>
        <row r="18">
          <cell r="C18" t="str">
            <v>장민수</v>
          </cell>
          <cell r="E18" t="str">
            <v>경기단원중</v>
          </cell>
          <cell r="F18" t="str">
            <v>40.49</v>
          </cell>
        </row>
      </sheetData>
      <sheetData sheetId="6">
        <row r="11">
          <cell r="C11" t="str">
            <v>김세환</v>
          </cell>
          <cell r="E11" t="str">
            <v>강원체육중</v>
          </cell>
          <cell r="F11" t="str">
            <v>59.91</v>
          </cell>
        </row>
        <row r="12">
          <cell r="C12" t="str">
            <v>최우진</v>
          </cell>
          <cell r="E12" t="str">
            <v>충주중</v>
          </cell>
          <cell r="F12" t="str">
            <v>59.06</v>
          </cell>
        </row>
        <row r="13">
          <cell r="C13" t="str">
            <v>정진범</v>
          </cell>
          <cell r="E13" t="str">
            <v>광주체육중</v>
          </cell>
          <cell r="F13" t="str">
            <v>56.98</v>
          </cell>
        </row>
        <row r="14">
          <cell r="C14" t="str">
            <v>한재우</v>
          </cell>
          <cell r="E14" t="str">
            <v>경기회룡중</v>
          </cell>
          <cell r="F14" t="str">
            <v>52.69</v>
          </cell>
        </row>
        <row r="15">
          <cell r="C15" t="str">
            <v>한재용</v>
          </cell>
          <cell r="E15" t="str">
            <v>천안오성중</v>
          </cell>
          <cell r="F15" t="str">
            <v>51.56</v>
          </cell>
        </row>
        <row r="16">
          <cell r="C16" t="str">
            <v>김어진</v>
          </cell>
          <cell r="E16" t="str">
            <v>비아중</v>
          </cell>
          <cell r="F16" t="str">
            <v>48.98</v>
          </cell>
        </row>
        <row r="17">
          <cell r="C17" t="str">
            <v>최호연</v>
          </cell>
          <cell r="E17" t="str">
            <v>경기대경중</v>
          </cell>
          <cell r="F17" t="str">
            <v>44.71</v>
          </cell>
        </row>
        <row r="18">
          <cell r="C18" t="str">
            <v>이준호</v>
          </cell>
          <cell r="E18" t="str">
            <v>천안오성중</v>
          </cell>
          <cell r="F18" t="str">
            <v>43.67</v>
          </cell>
        </row>
      </sheetData>
      <sheetData sheetId="7">
        <row r="11">
          <cell r="C11" t="str">
            <v>윤서준</v>
          </cell>
          <cell r="E11" t="str">
            <v>대전송촌중</v>
          </cell>
          <cell r="F11" t="str">
            <v>3394점</v>
          </cell>
        </row>
        <row r="12">
          <cell r="C12" t="str">
            <v>류성우</v>
          </cell>
          <cell r="E12" t="str">
            <v>울산스포츠과학중</v>
          </cell>
          <cell r="F12" t="str">
            <v xml:space="preserve">2898점 </v>
          </cell>
        </row>
        <row r="13">
          <cell r="C13" t="str">
            <v>박승준</v>
          </cell>
          <cell r="E13" t="str">
            <v>부산체육중</v>
          </cell>
          <cell r="F13" t="str">
            <v>2734점</v>
          </cell>
        </row>
        <row r="14">
          <cell r="C14" t="str">
            <v>정채운</v>
          </cell>
          <cell r="E14" t="str">
            <v>부산체육중</v>
          </cell>
          <cell r="F14" t="str">
            <v>2408점</v>
          </cell>
        </row>
        <row r="15">
          <cell r="C15" t="str">
            <v>이효원</v>
          </cell>
          <cell r="E15" t="str">
            <v>경기체육중</v>
          </cell>
          <cell r="F15" t="str">
            <v>2336점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-1.2</v>
          </cell>
        </row>
        <row r="11">
          <cell r="C11" t="str">
            <v>김수연</v>
          </cell>
          <cell r="E11" t="str">
            <v>인화여자중</v>
          </cell>
          <cell r="F11" t="str">
            <v>12.57</v>
          </cell>
        </row>
        <row r="12">
          <cell r="C12" t="str">
            <v>김태연</v>
          </cell>
          <cell r="E12" t="str">
            <v>인화여자중</v>
          </cell>
          <cell r="F12" t="str">
            <v>12.83</v>
          </cell>
        </row>
        <row r="13">
          <cell r="C13" t="str">
            <v>김다은</v>
          </cell>
          <cell r="E13" t="str">
            <v>경기가평중</v>
          </cell>
          <cell r="F13" t="str">
            <v>12.87</v>
          </cell>
        </row>
        <row r="14">
          <cell r="C14" t="str">
            <v>이지현</v>
          </cell>
          <cell r="E14" t="str">
            <v>월배중</v>
          </cell>
          <cell r="F14" t="str">
            <v>12.98</v>
          </cell>
        </row>
        <row r="15">
          <cell r="C15" t="str">
            <v>김소은</v>
          </cell>
          <cell r="E15" t="str">
            <v>경기가평중</v>
          </cell>
          <cell r="F15" t="str">
            <v>13.03</v>
          </cell>
        </row>
        <row r="16">
          <cell r="C16" t="str">
            <v>최윤서</v>
          </cell>
          <cell r="E16" t="str">
            <v>경기덕계중</v>
          </cell>
          <cell r="F16" t="str">
            <v>13.27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-1.8</v>
          </cell>
        </row>
        <row r="11">
          <cell r="C11" t="str">
            <v>박다윤</v>
          </cell>
          <cell r="E11" t="str">
            <v>가좌여자중</v>
          </cell>
          <cell r="F11" t="str">
            <v>26.01</v>
          </cell>
        </row>
        <row r="12">
          <cell r="C12" t="str">
            <v>김다은</v>
          </cell>
          <cell r="E12" t="str">
            <v>경기가평중</v>
          </cell>
          <cell r="F12" t="str">
            <v>26.13</v>
          </cell>
        </row>
        <row r="13">
          <cell r="C13" t="str">
            <v>최윤서</v>
          </cell>
          <cell r="E13" t="str">
            <v>경기덕계중</v>
          </cell>
          <cell r="F13" t="str">
            <v>26.61</v>
          </cell>
        </row>
        <row r="14">
          <cell r="C14" t="str">
            <v>이채진</v>
          </cell>
          <cell r="E14" t="str">
            <v>경명여자중</v>
          </cell>
          <cell r="F14" t="str">
            <v>26.74</v>
          </cell>
        </row>
        <row r="15">
          <cell r="C15" t="str">
            <v>이지현</v>
          </cell>
          <cell r="E15" t="str">
            <v>월배중</v>
          </cell>
          <cell r="F15" t="str">
            <v>26.82</v>
          </cell>
        </row>
        <row r="16">
          <cell r="C16" t="str">
            <v>양예빈</v>
          </cell>
          <cell r="E16" t="str">
            <v>계룡중</v>
          </cell>
          <cell r="F16" t="str">
            <v>26.90</v>
          </cell>
        </row>
        <row r="17">
          <cell r="C17" t="str">
            <v>김애영</v>
          </cell>
          <cell r="E17" t="str">
            <v>경기덕계중</v>
          </cell>
          <cell r="F17" t="str">
            <v>26.91</v>
          </cell>
        </row>
        <row r="18">
          <cell r="C18" t="str">
            <v>전하영</v>
          </cell>
          <cell r="E18" t="str">
            <v>경기가평중</v>
          </cell>
          <cell r="F18" t="str">
            <v>27.04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양예빈</v>
          </cell>
          <cell r="E11" t="str">
            <v>계룡중</v>
          </cell>
          <cell r="F11" t="str">
            <v>57.51</v>
          </cell>
        </row>
        <row r="12">
          <cell r="C12" t="str">
            <v>이채진</v>
          </cell>
          <cell r="E12" t="str">
            <v>경명여자중</v>
          </cell>
          <cell r="F12" t="str">
            <v>1:00.90</v>
          </cell>
        </row>
        <row r="13">
          <cell r="C13" t="str">
            <v>이경민</v>
          </cell>
          <cell r="E13" t="str">
            <v>원주여자중</v>
          </cell>
          <cell r="F13" t="str">
            <v>1:01.86</v>
          </cell>
        </row>
        <row r="14">
          <cell r="C14" t="str">
            <v>안세민</v>
          </cell>
          <cell r="E14" t="str">
            <v>성보중</v>
          </cell>
          <cell r="F14" t="str">
            <v>1:01.95</v>
          </cell>
        </row>
        <row r="15">
          <cell r="C15" t="str">
            <v>김민경</v>
          </cell>
          <cell r="E15" t="str">
            <v>경기체육중</v>
          </cell>
          <cell r="F15" t="str">
            <v>1:02.25</v>
          </cell>
        </row>
        <row r="16">
          <cell r="C16" t="str">
            <v>유소빈</v>
          </cell>
          <cell r="E16" t="str">
            <v>설악여자중</v>
          </cell>
          <cell r="F16" t="str">
            <v>1:05.43</v>
          </cell>
        </row>
        <row r="17">
          <cell r="C17" t="str">
            <v>이주현</v>
          </cell>
          <cell r="E17" t="str">
            <v>경기신천중</v>
          </cell>
          <cell r="F17" t="str">
            <v>1:06.09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배소영</v>
          </cell>
          <cell r="E11" t="str">
            <v>신정여자중</v>
          </cell>
          <cell r="F11" t="str">
            <v>2:25.24</v>
          </cell>
        </row>
        <row r="12">
          <cell r="C12" t="str">
            <v>안세민</v>
          </cell>
          <cell r="E12" t="str">
            <v>성보중</v>
          </cell>
          <cell r="F12" t="str">
            <v>2:27.52</v>
          </cell>
        </row>
        <row r="13">
          <cell r="C13" t="str">
            <v>박서연</v>
          </cell>
          <cell r="E13" t="str">
            <v>경기동부중</v>
          </cell>
          <cell r="F13" t="str">
            <v>2:27.55</v>
          </cell>
        </row>
        <row r="14">
          <cell r="C14" t="str">
            <v>김예연</v>
          </cell>
          <cell r="E14" t="str">
            <v>경기신천중</v>
          </cell>
          <cell r="F14" t="str">
            <v>2:36.58</v>
          </cell>
        </row>
        <row r="15">
          <cell r="C15" t="str">
            <v>김예나</v>
          </cell>
          <cell r="E15" t="str">
            <v>전라중</v>
          </cell>
          <cell r="F15" t="str">
            <v>2:43.15</v>
          </cell>
        </row>
        <row r="16">
          <cell r="C16" t="str">
            <v>서예은</v>
          </cell>
          <cell r="E16" t="str">
            <v>복주여자중</v>
          </cell>
          <cell r="F16" t="str">
            <v>2:48.77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노지영</v>
          </cell>
          <cell r="E11" t="str">
            <v>원주여자중</v>
          </cell>
          <cell r="F11" t="str">
            <v>5:06.92</v>
          </cell>
        </row>
        <row r="12">
          <cell r="C12" t="str">
            <v>배소영</v>
          </cell>
          <cell r="E12" t="str">
            <v>신정여자중</v>
          </cell>
          <cell r="F12" t="str">
            <v>5:08.02</v>
          </cell>
        </row>
        <row r="13">
          <cell r="C13" t="str">
            <v>오은채</v>
          </cell>
          <cell r="E13" t="str">
            <v>신정여자중</v>
          </cell>
          <cell r="F13" t="str">
            <v>5:09.04</v>
          </cell>
        </row>
        <row r="14">
          <cell r="C14" t="str">
            <v>박미애</v>
          </cell>
          <cell r="E14" t="str">
            <v>가좌여자중</v>
          </cell>
          <cell r="F14" t="str">
            <v>5:18.82</v>
          </cell>
        </row>
        <row r="15">
          <cell r="C15" t="str">
            <v>김예연</v>
          </cell>
          <cell r="E15" t="str">
            <v>경기신천중</v>
          </cell>
          <cell r="F15" t="str">
            <v>5:20.12</v>
          </cell>
        </row>
        <row r="16">
          <cell r="C16" t="str">
            <v>김다정</v>
          </cell>
          <cell r="E16" t="str">
            <v>경기체육중</v>
          </cell>
          <cell r="F16" t="str">
            <v>5:25.39</v>
          </cell>
        </row>
        <row r="17">
          <cell r="C17" t="str">
            <v>유소빈</v>
          </cell>
          <cell r="E17" t="str">
            <v>설악여자중</v>
          </cell>
          <cell r="F17" t="str">
            <v>5:26.40</v>
          </cell>
        </row>
        <row r="18">
          <cell r="C18" t="str">
            <v>박서연</v>
          </cell>
          <cell r="E18" t="str">
            <v>경기동부중</v>
          </cell>
          <cell r="F18" t="str">
            <v>5:28.78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이명웅</v>
          </cell>
          <cell r="E11" t="str">
            <v>천안오성중</v>
          </cell>
          <cell r="F11" t="str">
            <v>11:16.27</v>
          </cell>
        </row>
        <row r="12">
          <cell r="C12" t="str">
            <v>박미애</v>
          </cell>
          <cell r="E12" t="str">
            <v>가좌여자중</v>
          </cell>
          <cell r="F12" t="str">
            <v>11:26.33</v>
          </cell>
        </row>
        <row r="13">
          <cell r="C13" t="str">
            <v>오은채</v>
          </cell>
          <cell r="E13" t="str">
            <v>신정여자중</v>
          </cell>
          <cell r="F13" t="str">
            <v>11:30.49</v>
          </cell>
        </row>
        <row r="14">
          <cell r="C14" t="str">
            <v>김다정</v>
          </cell>
          <cell r="E14" t="str">
            <v>경기체육중</v>
          </cell>
          <cell r="F14" t="str">
            <v>12:13.98</v>
          </cell>
        </row>
        <row r="15">
          <cell r="C15" t="str">
            <v>천주현</v>
          </cell>
          <cell r="E15" t="str">
            <v>울산스포츠과학중</v>
          </cell>
          <cell r="F15" t="str">
            <v>12:41.89</v>
          </cell>
        </row>
        <row r="16">
          <cell r="C16" t="str">
            <v>정윤선</v>
          </cell>
          <cell r="E16" t="str">
            <v>경기동부중</v>
          </cell>
          <cell r="F16" t="str">
            <v>12:56.60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-1.3</v>
          </cell>
        </row>
        <row r="11">
          <cell r="C11" t="str">
            <v>조수진</v>
          </cell>
          <cell r="E11" t="str">
            <v>울산스포츠과학중</v>
          </cell>
          <cell r="F11" t="str">
            <v>15.22</v>
          </cell>
        </row>
        <row r="12">
          <cell r="C12" t="str">
            <v>김솔기</v>
          </cell>
          <cell r="E12" t="str">
            <v>인화여자중</v>
          </cell>
          <cell r="F12" t="str">
            <v>15.26</v>
          </cell>
        </row>
        <row r="13">
          <cell r="C13" t="str">
            <v>전지민</v>
          </cell>
          <cell r="E13" t="str">
            <v>울산스포츠과학중</v>
          </cell>
          <cell r="F13" t="str">
            <v>15.37</v>
          </cell>
        </row>
        <row r="14">
          <cell r="C14" t="str">
            <v>송지영</v>
          </cell>
          <cell r="E14" t="str">
            <v>울산스포츠과학중</v>
          </cell>
          <cell r="F14" t="str">
            <v>15.58</v>
          </cell>
        </row>
        <row r="15">
          <cell r="C15" t="str">
            <v>박솔미</v>
          </cell>
          <cell r="E15" t="str">
            <v>경기대경중</v>
          </cell>
          <cell r="F15" t="str">
            <v>16.53</v>
          </cell>
        </row>
        <row r="16">
          <cell r="C16" t="str">
            <v>여채빈</v>
          </cell>
          <cell r="E16" t="str">
            <v>경기문산중</v>
          </cell>
          <cell r="F16" t="str">
            <v>17.17</v>
          </cell>
        </row>
        <row r="17">
          <cell r="C17" t="str">
            <v>배지민</v>
          </cell>
          <cell r="E17" t="str">
            <v>인천당하중</v>
          </cell>
          <cell r="F17" t="str">
            <v>19.19</v>
          </cell>
        </row>
        <row r="18">
          <cell r="C18" t="str">
            <v>최유빈</v>
          </cell>
          <cell r="E18" t="str">
            <v>선덕여자중</v>
          </cell>
          <cell r="F18" t="str">
            <v>19.31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송재희</v>
          </cell>
          <cell r="E11" t="str">
            <v>문경여자중</v>
          </cell>
          <cell r="F11" t="str">
            <v>35:11.49</v>
          </cell>
        </row>
        <row r="12">
          <cell r="C12" t="str">
            <v>이다은</v>
          </cell>
          <cell r="E12" t="str">
            <v>문경여자중</v>
          </cell>
          <cell r="F12" t="str">
            <v>39:45.66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-1.1</v>
          </cell>
        </row>
        <row r="11">
          <cell r="C11" t="str">
            <v>서민준</v>
          </cell>
          <cell r="E11" t="str">
            <v>울산스포츠과학중</v>
          </cell>
          <cell r="F11" t="str">
            <v>22.33 CR</v>
          </cell>
        </row>
        <row r="12">
          <cell r="C12" t="str">
            <v>박원진</v>
          </cell>
          <cell r="E12" t="str">
            <v>반곡중</v>
          </cell>
          <cell r="F12" t="str">
            <v>22.68</v>
          </cell>
        </row>
        <row r="13">
          <cell r="C13" t="str">
            <v>김승호</v>
          </cell>
          <cell r="E13" t="str">
            <v>대전체육중</v>
          </cell>
          <cell r="F13" t="str">
            <v>22.84</v>
          </cell>
        </row>
        <row r="14">
          <cell r="C14" t="str">
            <v>조휘인</v>
          </cell>
          <cell r="E14" t="str">
            <v>경기덕계중</v>
          </cell>
          <cell r="F14" t="str">
            <v>23.02</v>
          </cell>
        </row>
        <row r="15">
          <cell r="C15" t="str">
            <v>박선규</v>
          </cell>
          <cell r="E15" t="str">
            <v>광주체육중</v>
          </cell>
          <cell r="F15" t="str">
            <v>23.24</v>
          </cell>
        </row>
        <row r="16">
          <cell r="C16" t="str">
            <v>김태형</v>
          </cell>
          <cell r="E16" t="str">
            <v>경기석우중</v>
          </cell>
          <cell r="F16" t="str">
            <v>23.49</v>
          </cell>
        </row>
        <row r="17">
          <cell r="C17" t="str">
            <v>방지용</v>
          </cell>
          <cell r="E17" t="str">
            <v>경기가평중</v>
          </cell>
          <cell r="F17" t="str">
            <v>23.61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 xml:space="preserve">김수연 김솔기 김지원 김태연 </v>
          </cell>
          <cell r="E11" t="str">
            <v>인화여자중학교</v>
          </cell>
          <cell r="F11" t="str">
            <v>48.83 CR</v>
          </cell>
        </row>
        <row r="12">
          <cell r="C12" t="str">
            <v>이다빈 전예슬 김혜리 조미현</v>
          </cell>
          <cell r="E12" t="str">
            <v>경기단원중</v>
          </cell>
          <cell r="F12" t="str">
            <v>52.39</v>
          </cell>
        </row>
        <row r="13">
          <cell r="C13" t="str">
            <v>박미애 이수영 문지연 박다윤</v>
          </cell>
          <cell r="E13" t="str">
            <v>가좌여자중학교</v>
          </cell>
          <cell r="F13" t="str">
            <v>52.83</v>
          </cell>
        </row>
        <row r="14">
          <cell r="C14" t="str">
            <v xml:space="preserve">석나연 이지현 권남희 금서영 </v>
          </cell>
          <cell r="E14" t="str">
            <v>월배중학교</v>
          </cell>
          <cell r="F14" t="str">
            <v>54.04</v>
          </cell>
        </row>
        <row r="15">
          <cell r="C15" t="str">
            <v xml:space="preserve">홍서연 문다솜 김하은 강도현 </v>
          </cell>
          <cell r="E15" t="str">
            <v>신성여자중학교</v>
          </cell>
          <cell r="F15" t="str">
            <v>58.52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이수영 박미애 문지연 박다윤</v>
          </cell>
          <cell r="E11" t="str">
            <v>가좌여자중</v>
          </cell>
          <cell r="F11" t="str">
            <v>4:16.44</v>
          </cell>
        </row>
        <row r="12">
          <cell r="C12" t="str">
            <v>이주현 김서정 임현희 김예연</v>
          </cell>
          <cell r="E12" t="str">
            <v>경기신천중</v>
          </cell>
          <cell r="F12" t="str">
            <v>4:25.07</v>
          </cell>
        </row>
        <row r="13">
          <cell r="C13" t="str">
            <v xml:space="preserve">이지현 권남희 금서영 석나연 </v>
          </cell>
          <cell r="E13" t="str">
            <v>월배중</v>
          </cell>
          <cell r="F13" t="str">
            <v>4:34.08</v>
          </cell>
        </row>
        <row r="14">
          <cell r="C14" t="str">
            <v>유세빈 추효린 이가은 김세영</v>
          </cell>
          <cell r="E14" t="str">
            <v>대원중</v>
          </cell>
          <cell r="F14" t="str">
            <v>4:41.53</v>
          </cell>
        </row>
        <row r="15">
          <cell r="C15" t="str">
            <v>유소빈 유소원 장남서 황혜빈</v>
          </cell>
          <cell r="E15" t="str">
            <v>설악여자중</v>
          </cell>
          <cell r="F15" t="str">
            <v>4:50.47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이승민</v>
          </cell>
          <cell r="E11" t="str">
            <v>경기체육중</v>
          </cell>
          <cell r="F11" t="str">
            <v>1.69 CR</v>
          </cell>
        </row>
        <row r="12">
          <cell r="C12" t="str">
            <v>김주현</v>
          </cell>
          <cell r="E12" t="str">
            <v>대흥중</v>
          </cell>
          <cell r="F12" t="str">
            <v>1.66</v>
          </cell>
        </row>
        <row r="13">
          <cell r="C13" t="str">
            <v>김소련</v>
          </cell>
          <cell r="E13" t="str">
            <v>강원체육중</v>
          </cell>
          <cell r="F13" t="str">
            <v>1.55</v>
          </cell>
        </row>
        <row r="14">
          <cell r="C14" t="str">
            <v>권세린</v>
          </cell>
          <cell r="E14" t="str">
            <v>강원체육중</v>
          </cell>
          <cell r="F14" t="str">
            <v>1.50</v>
          </cell>
        </row>
        <row r="15">
          <cell r="C15" t="str">
            <v>송유나</v>
          </cell>
          <cell r="E15" t="str">
            <v>천안가온중</v>
          </cell>
          <cell r="F15" t="str">
            <v>1.50</v>
          </cell>
        </row>
        <row r="16">
          <cell r="C16" t="str">
            <v>김지연</v>
          </cell>
          <cell r="E16" t="str">
            <v>대전송촌중</v>
          </cell>
          <cell r="F16" t="str">
            <v>1.50</v>
          </cell>
        </row>
        <row r="17">
          <cell r="C17" t="str">
            <v>구다연</v>
          </cell>
          <cell r="E17" t="str">
            <v>불광중</v>
          </cell>
          <cell r="F17" t="str">
            <v>1.45</v>
          </cell>
        </row>
      </sheetData>
      <sheetData sheetId="1" refreshError="1"/>
      <sheetData sheetId="2">
        <row r="11">
          <cell r="C11" t="str">
            <v>김아영</v>
          </cell>
          <cell r="E11" t="str">
            <v>경기철산중</v>
          </cell>
          <cell r="F11" t="str">
            <v>5.45</v>
          </cell>
          <cell r="G11" t="str">
            <v>2.0</v>
          </cell>
        </row>
        <row r="12">
          <cell r="C12" t="str">
            <v>김소연</v>
          </cell>
          <cell r="E12" t="str">
            <v>울산스포츠과학중</v>
          </cell>
          <cell r="F12" t="str">
            <v>5.22</v>
          </cell>
          <cell r="G12" t="str">
            <v>1.3</v>
          </cell>
        </row>
        <row r="13">
          <cell r="C13" t="str">
            <v>신지선</v>
          </cell>
          <cell r="E13" t="str">
            <v>익산어양중</v>
          </cell>
          <cell r="F13" t="str">
            <v>5.18</v>
          </cell>
          <cell r="G13" t="str">
            <v>0.8</v>
          </cell>
        </row>
        <row r="14">
          <cell r="C14" t="str">
            <v>김민지</v>
          </cell>
          <cell r="E14" t="str">
            <v>경기송운중</v>
          </cell>
          <cell r="F14" t="str">
            <v>5.16</v>
          </cell>
          <cell r="G14" t="str">
            <v>0.9</v>
          </cell>
        </row>
        <row r="15">
          <cell r="C15" t="str">
            <v>임채영</v>
          </cell>
          <cell r="E15" t="str">
            <v>익산어양중</v>
          </cell>
          <cell r="F15" t="str">
            <v>5.11</v>
          </cell>
          <cell r="G15" t="str">
            <v>1.4</v>
          </cell>
        </row>
        <row r="16">
          <cell r="C16" t="str">
            <v>조미현</v>
          </cell>
          <cell r="E16" t="str">
            <v>경기단원중</v>
          </cell>
          <cell r="F16" t="str">
            <v>5.04</v>
          </cell>
          <cell r="G16" t="str">
            <v>1.3</v>
          </cell>
        </row>
        <row r="17">
          <cell r="C17" t="str">
            <v>지경희</v>
          </cell>
          <cell r="E17" t="str">
            <v>전남체육중</v>
          </cell>
          <cell r="F17" t="str">
            <v>4.96</v>
          </cell>
          <cell r="G17" t="str">
            <v>0.6</v>
          </cell>
        </row>
        <row r="18">
          <cell r="C18" t="str">
            <v>추효린</v>
          </cell>
          <cell r="E18" t="str">
            <v>대원중</v>
          </cell>
          <cell r="F18" t="str">
            <v>4.91</v>
          </cell>
          <cell r="G18" t="str">
            <v>2.9</v>
          </cell>
        </row>
      </sheetData>
      <sheetData sheetId="3">
        <row r="11">
          <cell r="C11" t="str">
            <v>김아영</v>
          </cell>
          <cell r="E11" t="str">
            <v>경기철산중</v>
          </cell>
          <cell r="F11" t="str">
            <v>12.21 CT</v>
          </cell>
          <cell r="G11" t="str">
            <v>1.9</v>
          </cell>
        </row>
        <row r="12">
          <cell r="C12" t="str">
            <v>송지영</v>
          </cell>
          <cell r="E12" t="str">
            <v>울산스포츠과학중</v>
          </cell>
          <cell r="F12" t="str">
            <v>11.45</v>
          </cell>
          <cell r="G12" t="str">
            <v>1.9</v>
          </cell>
        </row>
        <row r="13">
          <cell r="C13" t="str">
            <v>김소연</v>
          </cell>
          <cell r="E13" t="str">
            <v>울산스포츠과학중</v>
          </cell>
          <cell r="F13" t="str">
            <v>11.42</v>
          </cell>
          <cell r="G13" t="str">
            <v>2.8</v>
          </cell>
        </row>
        <row r="14">
          <cell r="C14" t="str">
            <v>지경희</v>
          </cell>
          <cell r="E14" t="str">
            <v>전남체육중</v>
          </cell>
          <cell r="F14" t="str">
            <v>11.36</v>
          </cell>
          <cell r="G14" t="str">
            <v>3.0</v>
          </cell>
        </row>
        <row r="15">
          <cell r="C15" t="str">
            <v>임채영</v>
          </cell>
          <cell r="E15" t="str">
            <v>익산어양중</v>
          </cell>
          <cell r="F15" t="str">
            <v>11.30</v>
          </cell>
          <cell r="G15" t="str">
            <v>1.0</v>
          </cell>
        </row>
        <row r="16">
          <cell r="C16" t="str">
            <v>전하영</v>
          </cell>
          <cell r="E16" t="str">
            <v>경기가평중</v>
          </cell>
          <cell r="F16" t="str">
            <v>10.49</v>
          </cell>
          <cell r="G16" t="str">
            <v>2.3</v>
          </cell>
        </row>
        <row r="17">
          <cell r="C17" t="str">
            <v>조미현</v>
          </cell>
          <cell r="E17" t="str">
            <v>경기단원중</v>
          </cell>
          <cell r="F17" t="str">
            <v>10.36</v>
          </cell>
          <cell r="G17" t="str">
            <v>0.6</v>
          </cell>
        </row>
        <row r="18">
          <cell r="C18" t="str">
            <v>전예슬</v>
          </cell>
          <cell r="E18" t="str">
            <v>경기단원중</v>
          </cell>
          <cell r="F18" t="str">
            <v>10.19</v>
          </cell>
          <cell r="G18" t="str">
            <v>2.0</v>
          </cell>
        </row>
      </sheetData>
      <sheetData sheetId="4">
        <row r="11">
          <cell r="C11" t="str">
            <v>김동희</v>
          </cell>
          <cell r="E11" t="str">
            <v>광주체육중</v>
          </cell>
          <cell r="F11" t="str">
            <v>13.97</v>
          </cell>
        </row>
        <row r="12">
          <cell r="C12" t="str">
            <v>은소진</v>
          </cell>
          <cell r="E12" t="str">
            <v>울산스포츠과학중</v>
          </cell>
          <cell r="F12" t="str">
            <v>12.06</v>
          </cell>
        </row>
        <row r="13">
          <cell r="C13" t="str">
            <v>권솔</v>
          </cell>
          <cell r="E13" t="str">
            <v>울산스포츠과학중</v>
          </cell>
          <cell r="F13" t="str">
            <v>12.04</v>
          </cell>
        </row>
        <row r="14">
          <cell r="C14" t="str">
            <v>이현나</v>
          </cell>
          <cell r="E14" t="str">
            <v>원주여자중</v>
          </cell>
          <cell r="F14" t="str">
            <v>11.66</v>
          </cell>
        </row>
        <row r="15">
          <cell r="C15" t="str">
            <v>안효은</v>
          </cell>
          <cell r="E15" t="str">
            <v>경기체육중</v>
          </cell>
          <cell r="F15" t="str">
            <v>11.31</v>
          </cell>
        </row>
        <row r="16">
          <cell r="C16" t="str">
            <v>김미나</v>
          </cell>
          <cell r="E16" t="str">
            <v>경기체육중</v>
          </cell>
          <cell r="F16" t="str">
            <v>11.20</v>
          </cell>
        </row>
        <row r="17">
          <cell r="C17" t="str">
            <v>임현아</v>
          </cell>
          <cell r="E17" t="str">
            <v>경기체육중</v>
          </cell>
          <cell r="F17" t="str">
            <v>9.42</v>
          </cell>
        </row>
        <row r="18">
          <cell r="C18" t="str">
            <v>곽시현</v>
          </cell>
          <cell r="E18" t="str">
            <v>경기체육중</v>
          </cell>
          <cell r="F18" t="str">
            <v>8.81</v>
          </cell>
        </row>
      </sheetData>
      <sheetData sheetId="5">
        <row r="11">
          <cell r="C11" t="str">
            <v>김세령</v>
          </cell>
          <cell r="E11" t="str">
            <v>전남체육중</v>
          </cell>
          <cell r="F11" t="str">
            <v>31.84</v>
          </cell>
        </row>
        <row r="12">
          <cell r="C12" t="str">
            <v>임현아</v>
          </cell>
          <cell r="E12" t="str">
            <v>경기체육중</v>
          </cell>
          <cell r="F12" t="str">
            <v>28.92</v>
          </cell>
        </row>
        <row r="13">
          <cell r="C13" t="str">
            <v>강현지</v>
          </cell>
          <cell r="E13" t="str">
            <v>경기소래중</v>
          </cell>
          <cell r="F13" t="str">
            <v>13.96</v>
          </cell>
        </row>
      </sheetData>
      <sheetData sheetId="6">
        <row r="11">
          <cell r="C11" t="str">
            <v>윤예림</v>
          </cell>
          <cell r="E11" t="str">
            <v>경기체육중</v>
          </cell>
          <cell r="F11" t="str">
            <v>39.94</v>
          </cell>
        </row>
        <row r="12">
          <cell r="C12" t="str">
            <v>석다솔</v>
          </cell>
          <cell r="E12" t="str">
            <v>전남체육중</v>
          </cell>
          <cell r="F12" t="str">
            <v>37.89</v>
          </cell>
        </row>
        <row r="13">
          <cell r="C13" t="str">
            <v>양석주</v>
          </cell>
          <cell r="E13" t="str">
            <v>문경여자중</v>
          </cell>
          <cell r="F13" t="str">
            <v>32.29</v>
          </cell>
        </row>
        <row r="14">
          <cell r="C14" t="str">
            <v>변수미</v>
          </cell>
          <cell r="E14" t="str">
            <v>경기체육중</v>
          </cell>
          <cell r="F14" t="str">
            <v>29.76</v>
          </cell>
        </row>
        <row r="15">
          <cell r="C15" t="str">
            <v>김하은</v>
          </cell>
          <cell r="E15" t="str">
            <v>경기체육중</v>
          </cell>
          <cell r="F15" t="str">
            <v>29.36</v>
          </cell>
        </row>
        <row r="16">
          <cell r="C16" t="str">
            <v>김채연</v>
          </cell>
          <cell r="E16" t="str">
            <v>전남체육중</v>
          </cell>
          <cell r="F16" t="str">
            <v>28.09</v>
          </cell>
        </row>
        <row r="17">
          <cell r="C17" t="str">
            <v>김하은</v>
          </cell>
          <cell r="E17" t="str">
            <v>신성여자중</v>
          </cell>
          <cell r="F17" t="str">
            <v>26.22</v>
          </cell>
        </row>
        <row r="18">
          <cell r="C18" t="str">
            <v>주혜원</v>
          </cell>
          <cell r="E18" t="str">
            <v>인화여자중</v>
          </cell>
          <cell r="F18" t="str">
            <v>17.92</v>
          </cell>
        </row>
      </sheetData>
      <sheetData sheetId="7">
        <row r="11">
          <cell r="C11" t="str">
            <v>김주현</v>
          </cell>
          <cell r="E11" t="str">
            <v>대흥중</v>
          </cell>
          <cell r="F11" t="str">
            <v>3279점</v>
          </cell>
        </row>
        <row r="12">
          <cell r="C12" t="str">
            <v>전지민</v>
          </cell>
          <cell r="E12" t="str">
            <v>울산스포츠과학중</v>
          </cell>
          <cell r="F12" t="str">
            <v>2937점</v>
          </cell>
        </row>
        <row r="13">
          <cell r="C13" t="str">
            <v>김영미</v>
          </cell>
          <cell r="E13" t="str">
            <v>인화여자중</v>
          </cell>
          <cell r="F13" t="str">
            <v>2488점</v>
          </cell>
        </row>
        <row r="14">
          <cell r="C14" t="str">
            <v>김지연</v>
          </cell>
          <cell r="E14" t="str">
            <v>대전송촌중</v>
          </cell>
          <cell r="F14" t="str">
            <v>2315점</v>
          </cell>
        </row>
        <row r="15">
          <cell r="C15" t="str">
            <v>이나예</v>
          </cell>
          <cell r="E15" t="str">
            <v>원주여자중</v>
          </cell>
          <cell r="F15" t="str">
            <v>2157점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-1.2</v>
          </cell>
        </row>
        <row r="11">
          <cell r="C11" t="str">
            <v>배지훈</v>
          </cell>
          <cell r="E11" t="str">
            <v>월배중</v>
          </cell>
          <cell r="F11" t="str">
            <v>11.72</v>
          </cell>
        </row>
        <row r="12">
          <cell r="C12" t="str">
            <v>변진우</v>
          </cell>
          <cell r="E12" t="str">
            <v>경기경수중</v>
          </cell>
          <cell r="F12" t="str">
            <v>12.24</v>
          </cell>
        </row>
        <row r="13">
          <cell r="C13" t="str">
            <v>최현수</v>
          </cell>
          <cell r="E13" t="str">
            <v>월촌중</v>
          </cell>
          <cell r="F13" t="str">
            <v>12.32</v>
          </cell>
        </row>
        <row r="14">
          <cell r="C14" t="str">
            <v>서정수</v>
          </cell>
          <cell r="E14" t="str">
            <v>경기석우중</v>
          </cell>
          <cell r="F14" t="str">
            <v>12.38</v>
          </cell>
        </row>
        <row r="15">
          <cell r="C15" t="str">
            <v>이한홍</v>
          </cell>
          <cell r="E15" t="str">
            <v>경북체육중</v>
          </cell>
          <cell r="F15" t="str">
            <v>12.45</v>
          </cell>
        </row>
        <row r="16">
          <cell r="C16" t="str">
            <v>주영찬</v>
          </cell>
          <cell r="E16" t="str">
            <v>월촌중</v>
          </cell>
          <cell r="F16" t="str">
            <v>12.58</v>
          </cell>
        </row>
        <row r="17">
          <cell r="C17" t="str">
            <v>이제희</v>
          </cell>
          <cell r="E17" t="str">
            <v>경기금파중</v>
          </cell>
          <cell r="F17" t="str">
            <v>12.61</v>
          </cell>
        </row>
        <row r="18">
          <cell r="C18" t="str">
            <v>김지훈</v>
          </cell>
          <cell r="E18" t="str">
            <v>온양용화중</v>
          </cell>
          <cell r="F18" t="str">
            <v>13.00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황현</v>
          </cell>
          <cell r="E11" t="str">
            <v>경북영광중</v>
          </cell>
          <cell r="F11" t="str">
            <v>53.54</v>
          </cell>
        </row>
        <row r="12">
          <cell r="C12" t="str">
            <v>김지환</v>
          </cell>
          <cell r="E12" t="str">
            <v>양정중</v>
          </cell>
          <cell r="F12" t="str">
            <v>54.51</v>
          </cell>
        </row>
        <row r="13">
          <cell r="C13" t="str">
            <v>고재혁</v>
          </cell>
          <cell r="E13" t="str">
            <v>제주중</v>
          </cell>
          <cell r="F13" t="str">
            <v>55.47</v>
          </cell>
        </row>
        <row r="14">
          <cell r="C14" t="str">
            <v>김정현</v>
          </cell>
          <cell r="E14" t="str">
            <v>월배중</v>
          </cell>
          <cell r="F14" t="str">
            <v>56.73</v>
          </cell>
        </row>
        <row r="15">
          <cell r="C15" t="str">
            <v>배상운</v>
          </cell>
          <cell r="E15" t="str">
            <v>경기단원중</v>
          </cell>
          <cell r="F15" t="str">
            <v>58.63</v>
          </cell>
        </row>
        <row r="16">
          <cell r="C16" t="str">
            <v>이윤상</v>
          </cell>
          <cell r="E16" t="str">
            <v>경기체육중</v>
          </cell>
          <cell r="F16" t="str">
            <v>59.16</v>
          </cell>
        </row>
        <row r="17">
          <cell r="C17" t="str">
            <v>심재원</v>
          </cell>
          <cell r="E17" t="str">
            <v>경기대경중</v>
          </cell>
          <cell r="F17" t="str">
            <v>1:01.08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이상윤</v>
          </cell>
          <cell r="E11" t="str">
            <v>강원체육중</v>
          </cell>
          <cell r="F11" t="str">
            <v>2:15.67</v>
          </cell>
        </row>
        <row r="12">
          <cell r="C12" t="str">
            <v>이준서</v>
          </cell>
          <cell r="E12" t="str">
            <v>경기체육중</v>
          </cell>
          <cell r="F12" t="str">
            <v>2:16.49</v>
          </cell>
        </row>
        <row r="13">
          <cell r="C13" t="str">
            <v>김세현</v>
          </cell>
          <cell r="E13" t="str">
            <v>경기신천중</v>
          </cell>
          <cell r="F13" t="str">
            <v>2:16.76</v>
          </cell>
        </row>
        <row r="14">
          <cell r="C14" t="str">
            <v>김석현</v>
          </cell>
          <cell r="E14" t="str">
            <v>월배중</v>
          </cell>
          <cell r="F14" t="str">
            <v>2:17.00</v>
          </cell>
        </row>
        <row r="15">
          <cell r="C15" t="str">
            <v>김용빈</v>
          </cell>
          <cell r="E15" t="str">
            <v>양정중</v>
          </cell>
          <cell r="F15" t="str">
            <v>2:18.55</v>
          </cell>
        </row>
        <row r="16">
          <cell r="C16" t="str">
            <v>이민찬</v>
          </cell>
          <cell r="E16" t="str">
            <v>성보중</v>
          </cell>
          <cell r="F16" t="str">
            <v>2:21.26</v>
          </cell>
        </row>
        <row r="17">
          <cell r="C17" t="str">
            <v>강성민</v>
          </cell>
          <cell r="E17" t="str">
            <v>반곡중</v>
          </cell>
          <cell r="F17" t="str">
            <v>2:21.46</v>
          </cell>
        </row>
        <row r="18">
          <cell r="C18" t="str">
            <v>윤지수</v>
          </cell>
          <cell r="E18" t="str">
            <v>양정중</v>
          </cell>
          <cell r="F18" t="str">
            <v>2:21.47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원반"/>
    </sheetNames>
    <sheetDataSet>
      <sheetData sheetId="0">
        <row r="11">
          <cell r="C11" t="str">
            <v>박태양</v>
          </cell>
          <cell r="E11" t="str">
            <v>온양용화중</v>
          </cell>
          <cell r="F11" t="str">
            <v>5.66</v>
          </cell>
          <cell r="G11" t="str">
            <v>1.8</v>
          </cell>
        </row>
        <row r="12">
          <cell r="C12" t="str">
            <v>신준수</v>
          </cell>
          <cell r="E12" t="str">
            <v>경기대경중</v>
          </cell>
          <cell r="F12" t="str">
            <v>5.61</v>
          </cell>
          <cell r="G12" t="str">
            <v>1.8</v>
          </cell>
        </row>
        <row r="13">
          <cell r="C13" t="str">
            <v>고왕산</v>
          </cell>
          <cell r="E13" t="str">
            <v>광주체육중</v>
          </cell>
          <cell r="F13" t="str">
            <v>5.36</v>
          </cell>
          <cell r="G13" t="str">
            <v>0.6</v>
          </cell>
        </row>
        <row r="14">
          <cell r="C14" t="str">
            <v>이윤주</v>
          </cell>
          <cell r="E14" t="str">
            <v>대전송촌중</v>
          </cell>
          <cell r="F14" t="str">
            <v>5.32</v>
          </cell>
          <cell r="G14" t="str">
            <v>0.2</v>
          </cell>
        </row>
        <row r="15">
          <cell r="C15" t="str">
            <v>최진우</v>
          </cell>
          <cell r="E15" t="str">
            <v>울산스포츠과학중</v>
          </cell>
          <cell r="F15" t="str">
            <v>5.25</v>
          </cell>
          <cell r="G15" t="str">
            <v>0.9</v>
          </cell>
        </row>
        <row r="16">
          <cell r="C16" t="str">
            <v>박한빛</v>
          </cell>
          <cell r="E16" t="str">
            <v>익산어양중</v>
          </cell>
          <cell r="F16" t="str">
            <v>5.15</v>
          </cell>
          <cell r="G16" t="str">
            <v>0.9</v>
          </cell>
        </row>
        <row r="17">
          <cell r="C17" t="str">
            <v>박상우</v>
          </cell>
          <cell r="E17" t="str">
            <v>경기문산중</v>
          </cell>
          <cell r="F17" t="str">
            <v>5.13</v>
          </cell>
          <cell r="G17" t="str">
            <v>0.6</v>
          </cell>
        </row>
        <row r="18">
          <cell r="C18" t="str">
            <v>정태식</v>
          </cell>
          <cell r="E18" t="str">
            <v>부원중</v>
          </cell>
          <cell r="F18" t="str">
            <v>5.07</v>
          </cell>
          <cell r="G18" t="str">
            <v>1.8</v>
          </cell>
        </row>
      </sheetData>
      <sheetData sheetId="1">
        <row r="11">
          <cell r="C11" t="str">
            <v>강석원</v>
          </cell>
          <cell r="E11" t="str">
            <v>반곡중</v>
          </cell>
          <cell r="F11" t="str">
            <v>37.37</v>
          </cell>
        </row>
        <row r="12">
          <cell r="C12" t="str">
            <v>김건해</v>
          </cell>
          <cell r="E12" t="str">
            <v>강원체육중</v>
          </cell>
          <cell r="F12" t="str">
            <v>35.36</v>
          </cell>
        </row>
        <row r="13">
          <cell r="C13" t="str">
            <v>전정훈</v>
          </cell>
          <cell r="E13" t="str">
            <v>부원중</v>
          </cell>
          <cell r="F13" t="str">
            <v>34.88</v>
          </cell>
        </row>
        <row r="14">
          <cell r="C14" t="str">
            <v>오예찬</v>
          </cell>
          <cell r="E14" t="str">
            <v>경기동부중</v>
          </cell>
          <cell r="F14" t="str">
            <v>34.26</v>
          </cell>
        </row>
        <row r="15">
          <cell r="C15" t="str">
            <v>김하늘</v>
          </cell>
          <cell r="E15" t="str">
            <v>삼성중</v>
          </cell>
          <cell r="F15" t="str">
            <v>34.24</v>
          </cell>
        </row>
        <row r="16">
          <cell r="C16" t="str">
            <v>박성민</v>
          </cell>
          <cell r="E16" t="str">
            <v>삼성중</v>
          </cell>
          <cell r="F16" t="str">
            <v>20.77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0.3</v>
          </cell>
        </row>
        <row r="11">
          <cell r="C11" t="str">
            <v>윤예린</v>
          </cell>
          <cell r="E11" t="str">
            <v>부산체육중</v>
          </cell>
          <cell r="F11" t="str">
            <v>13.23</v>
          </cell>
        </row>
        <row r="12">
          <cell r="C12" t="str">
            <v>강수연</v>
          </cell>
          <cell r="E12" t="str">
            <v>월촌중</v>
          </cell>
          <cell r="F12" t="str">
            <v>13.34</v>
          </cell>
        </row>
        <row r="13">
          <cell r="C13" t="str">
            <v>손지오</v>
          </cell>
          <cell r="E13" t="str">
            <v>광주체육중</v>
          </cell>
          <cell r="F13" t="str">
            <v>13.48</v>
          </cell>
        </row>
        <row r="14">
          <cell r="C14" t="str">
            <v>이정연</v>
          </cell>
          <cell r="E14" t="str">
            <v>경기와동중</v>
          </cell>
          <cell r="F14" t="str">
            <v>13.53</v>
          </cell>
        </row>
        <row r="15">
          <cell r="C15" t="str">
            <v>장유영</v>
          </cell>
          <cell r="E15" t="str">
            <v>경명여자중</v>
          </cell>
          <cell r="F15" t="str">
            <v>13.58</v>
          </cell>
        </row>
        <row r="16">
          <cell r="C16" t="str">
            <v>이주원</v>
          </cell>
          <cell r="E16" t="str">
            <v>울산스포츠과학중</v>
          </cell>
          <cell r="F16" t="str">
            <v>13.91</v>
          </cell>
        </row>
        <row r="17">
          <cell r="C17" t="str">
            <v>양수민</v>
          </cell>
          <cell r="E17" t="str">
            <v>경안여자중</v>
          </cell>
          <cell r="F17" t="str">
            <v>14.25</v>
          </cell>
        </row>
        <row r="18">
          <cell r="C18" t="str">
            <v>김세영</v>
          </cell>
          <cell r="E18" t="str">
            <v>대원중</v>
          </cell>
          <cell r="F18" t="str">
            <v>14.27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금서영</v>
          </cell>
          <cell r="E11" t="str">
            <v>월배중</v>
          </cell>
          <cell r="F11" t="str">
            <v>1:03.83</v>
          </cell>
        </row>
        <row r="12">
          <cell r="C12" t="str">
            <v>홍진주</v>
          </cell>
          <cell r="E12" t="str">
            <v>천안오성중</v>
          </cell>
          <cell r="F12" t="str">
            <v>1:04.03</v>
          </cell>
        </row>
        <row r="13">
          <cell r="C13" t="str">
            <v>김찬송</v>
          </cell>
          <cell r="E13" t="str">
            <v>비아중</v>
          </cell>
          <cell r="F13" t="str">
            <v>1:04.76</v>
          </cell>
        </row>
        <row r="14">
          <cell r="C14" t="str">
            <v>이유나</v>
          </cell>
          <cell r="E14" t="str">
            <v>경기체육중</v>
          </cell>
          <cell r="F14" t="str">
            <v>1:06.36</v>
          </cell>
        </row>
        <row r="15">
          <cell r="C15" t="str">
            <v>정윤서</v>
          </cell>
          <cell r="E15" t="str">
            <v>울산스포츠과학중</v>
          </cell>
          <cell r="F15" t="str">
            <v>1:07.59</v>
          </cell>
        </row>
        <row r="16">
          <cell r="C16" t="str">
            <v>황예지</v>
          </cell>
          <cell r="E16" t="str">
            <v>경기송운중</v>
          </cell>
          <cell r="F16" t="str">
            <v>1:09.63</v>
          </cell>
        </row>
        <row r="17">
          <cell r="C17" t="str">
            <v>임현희</v>
          </cell>
          <cell r="E17" t="str">
            <v>경기신천중</v>
          </cell>
          <cell r="F17" t="str">
            <v>1:10.50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박정은</v>
          </cell>
          <cell r="E11" t="str">
            <v>김천한일여자중</v>
          </cell>
          <cell r="F11" t="str">
            <v>2:28.55</v>
          </cell>
        </row>
        <row r="12">
          <cell r="C12" t="str">
            <v>이명웅</v>
          </cell>
          <cell r="E12" t="str">
            <v>천안오성중</v>
          </cell>
          <cell r="F12" t="str">
            <v>2:30.65</v>
          </cell>
        </row>
        <row r="13">
          <cell r="C13" t="str">
            <v>김소민</v>
          </cell>
          <cell r="E13" t="str">
            <v>경기체육중</v>
          </cell>
          <cell r="F13" t="str">
            <v>2:30.81</v>
          </cell>
        </row>
        <row r="14">
          <cell r="C14" t="str">
            <v>김서정</v>
          </cell>
          <cell r="E14" t="str">
            <v>경기신천중</v>
          </cell>
          <cell r="F14" t="str">
            <v>2:37.51</v>
          </cell>
        </row>
        <row r="15">
          <cell r="C15" t="str">
            <v>박다해</v>
          </cell>
          <cell r="E15" t="str">
            <v>신정여자중</v>
          </cell>
          <cell r="F15" t="str">
            <v>2:38.72</v>
          </cell>
        </row>
        <row r="16">
          <cell r="C16" t="str">
            <v>천주현</v>
          </cell>
          <cell r="E16" t="str">
            <v>울산스포츠과학중</v>
          </cell>
          <cell r="F16" t="str">
            <v>2:46.78</v>
          </cell>
        </row>
        <row r="17">
          <cell r="C17" t="str">
            <v>황혜빈</v>
          </cell>
          <cell r="E17" t="str">
            <v>설악여자중</v>
          </cell>
          <cell r="F17" t="str">
            <v>2:48.68</v>
          </cell>
        </row>
        <row r="18">
          <cell r="C18" t="str">
            <v>최서영</v>
          </cell>
          <cell r="E18" t="str">
            <v>대전체육중</v>
          </cell>
          <cell r="F18" t="str">
            <v>2:50.01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조휘인</v>
          </cell>
          <cell r="E11" t="str">
            <v>경기덕계중</v>
          </cell>
          <cell r="F11" t="str">
            <v>50.51</v>
          </cell>
        </row>
        <row r="12">
          <cell r="C12" t="str">
            <v>김대성</v>
          </cell>
          <cell r="E12" t="str">
            <v>경기송운중</v>
          </cell>
          <cell r="F12" t="str">
            <v>52.42</v>
          </cell>
        </row>
        <row r="13">
          <cell r="C13" t="str">
            <v>이주은</v>
          </cell>
          <cell r="E13" t="str">
            <v>성보중</v>
          </cell>
          <cell r="F13" t="str">
            <v>53.20</v>
          </cell>
        </row>
        <row r="14">
          <cell r="C14" t="str">
            <v>김동길</v>
          </cell>
          <cell r="E14" t="str">
            <v>울산스포츠과학중</v>
          </cell>
          <cell r="F14" t="str">
            <v>53.54</v>
          </cell>
        </row>
        <row r="15">
          <cell r="C15" t="str">
            <v>이청호</v>
          </cell>
          <cell r="E15" t="str">
            <v>경주중</v>
          </cell>
          <cell r="F15" t="str">
            <v>54.66</v>
          </cell>
        </row>
        <row r="16">
          <cell r="C16" t="str">
            <v>박진우</v>
          </cell>
          <cell r="E16" t="str">
            <v>전남대사범대학부설중</v>
          </cell>
          <cell r="F16" t="str">
            <v>54.82</v>
          </cell>
        </row>
        <row r="17">
          <cell r="C17" t="str">
            <v>황승하</v>
          </cell>
          <cell r="E17" t="str">
            <v>경북영광중</v>
          </cell>
          <cell r="F17" t="str">
            <v>58.11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원반"/>
    </sheetNames>
    <sheetDataSet>
      <sheetData sheetId="0">
        <row r="11">
          <cell r="C11" t="str">
            <v>여채빈</v>
          </cell>
          <cell r="E11" t="str">
            <v>경기문산중</v>
          </cell>
          <cell r="F11" t="str">
            <v>4.88</v>
          </cell>
          <cell r="G11" t="str">
            <v>1.2</v>
          </cell>
        </row>
        <row r="12">
          <cell r="C12" t="str">
            <v>김예원</v>
          </cell>
          <cell r="E12" t="str">
            <v>경기관양중</v>
          </cell>
          <cell r="F12" t="str">
            <v>4.66</v>
          </cell>
          <cell r="G12" t="str">
            <v>1.8</v>
          </cell>
        </row>
        <row r="13">
          <cell r="C13" t="str">
            <v>허정인</v>
          </cell>
          <cell r="E13" t="str">
            <v>광주체육중</v>
          </cell>
          <cell r="F13" t="str">
            <v>4.65</v>
          </cell>
          <cell r="G13" t="str">
            <v>1.2</v>
          </cell>
        </row>
        <row r="14">
          <cell r="C14" t="str">
            <v>김정현</v>
          </cell>
          <cell r="E14" t="str">
            <v>강원체육중</v>
          </cell>
          <cell r="F14" t="str">
            <v>4.55</v>
          </cell>
          <cell r="G14" t="str">
            <v>-0.2</v>
          </cell>
        </row>
        <row r="15">
          <cell r="C15" t="str">
            <v>김민정</v>
          </cell>
          <cell r="E15" t="str">
            <v>월촌중</v>
          </cell>
          <cell r="F15" t="str">
            <v>4.48</v>
          </cell>
          <cell r="G15" t="str">
            <v>0.6</v>
          </cell>
        </row>
        <row r="16">
          <cell r="C16" t="str">
            <v>정현진</v>
          </cell>
          <cell r="E16" t="str">
            <v>전라중</v>
          </cell>
          <cell r="F16" t="str">
            <v>4.44</v>
          </cell>
          <cell r="G16" t="str">
            <v>0.8</v>
          </cell>
        </row>
        <row r="17">
          <cell r="C17" t="str">
            <v>이예린</v>
          </cell>
          <cell r="E17" t="str">
            <v>대전체육중</v>
          </cell>
          <cell r="F17" t="str">
            <v>4.43</v>
          </cell>
          <cell r="G17" t="str">
            <v>2.4</v>
          </cell>
        </row>
        <row r="18">
          <cell r="C18" t="str">
            <v>이유경</v>
          </cell>
          <cell r="E18" t="str">
            <v>월촌중</v>
          </cell>
          <cell r="F18" t="str">
            <v>4.41</v>
          </cell>
          <cell r="G18" t="str">
            <v>0.6</v>
          </cell>
        </row>
      </sheetData>
      <sheetData sheetId="1">
        <row r="11">
          <cell r="C11" t="str">
            <v>김민하</v>
          </cell>
          <cell r="E11" t="str">
            <v>울산스포츠과학중</v>
          </cell>
          <cell r="F11" t="str">
            <v>29.51</v>
          </cell>
        </row>
        <row r="12">
          <cell r="C12" t="str">
            <v>김태희</v>
          </cell>
          <cell r="E12" t="str">
            <v>전남체육중</v>
          </cell>
          <cell r="F12" t="str">
            <v>24.56</v>
          </cell>
        </row>
        <row r="13">
          <cell r="C13" t="str">
            <v>김지민</v>
          </cell>
          <cell r="E13" t="str">
            <v>원주여자중</v>
          </cell>
          <cell r="F13" t="str">
            <v>22.39</v>
          </cell>
        </row>
        <row r="14">
          <cell r="C14" t="str">
            <v>곽시현</v>
          </cell>
          <cell r="E14" t="str">
            <v>경기체육중</v>
          </cell>
          <cell r="F14" t="str">
            <v>21.66</v>
          </cell>
        </row>
        <row r="15">
          <cell r="C15" t="str">
            <v>안효은</v>
          </cell>
          <cell r="E15" t="str">
            <v>경기체육중</v>
          </cell>
          <cell r="F15" t="str">
            <v>18.28</v>
          </cell>
        </row>
        <row r="16">
          <cell r="C16" t="str">
            <v>김미나</v>
          </cell>
          <cell r="E16" t="str">
            <v>경기체육중</v>
          </cell>
          <cell r="F16" t="str">
            <v>18.08</v>
          </cell>
        </row>
        <row r="17">
          <cell r="C17" t="str">
            <v>박은서</v>
          </cell>
          <cell r="E17" t="str">
            <v>경기철산중</v>
          </cell>
          <cell r="F17" t="str">
            <v>17.43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1.4</v>
          </cell>
        </row>
        <row r="11">
          <cell r="C11" t="str">
            <v>이재성</v>
          </cell>
          <cell r="E11" t="str">
            <v>경기덕계고</v>
          </cell>
          <cell r="F11" t="str">
            <v>10.41 CR</v>
          </cell>
        </row>
        <row r="12">
          <cell r="C12" t="str">
            <v>이준혁</v>
          </cell>
          <cell r="E12" t="str">
            <v>경기모바일과학고</v>
          </cell>
          <cell r="F12">
            <v>10.52</v>
          </cell>
        </row>
        <row r="13">
          <cell r="C13" t="str">
            <v>최선재</v>
          </cell>
          <cell r="E13" t="str">
            <v>경남체육고</v>
          </cell>
          <cell r="F13" t="str">
            <v>10.70</v>
          </cell>
        </row>
        <row r="14">
          <cell r="C14" t="str">
            <v>임병수</v>
          </cell>
          <cell r="E14" t="str">
            <v>경기심원고</v>
          </cell>
          <cell r="F14">
            <v>10.74</v>
          </cell>
        </row>
        <row r="15">
          <cell r="C15" t="str">
            <v>반인호</v>
          </cell>
          <cell r="E15" t="str">
            <v>문산수억고</v>
          </cell>
          <cell r="F15">
            <v>10.75</v>
          </cell>
        </row>
        <row r="16">
          <cell r="C16" t="str">
            <v>최진환</v>
          </cell>
          <cell r="E16" t="str">
            <v>경기문산제일고</v>
          </cell>
          <cell r="F16">
            <v>10.81</v>
          </cell>
        </row>
        <row r="17">
          <cell r="C17" t="str">
            <v>한상욱</v>
          </cell>
          <cell r="E17" t="str">
            <v>경기덕계고</v>
          </cell>
          <cell r="F17">
            <v>10.86</v>
          </cell>
        </row>
        <row r="18">
          <cell r="C18" t="str">
            <v>조영민</v>
          </cell>
          <cell r="E18" t="str">
            <v>전남체육고</v>
          </cell>
          <cell r="F18">
            <v>10.91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-0.3</v>
          </cell>
        </row>
        <row r="11">
          <cell r="C11" t="str">
            <v>이재성</v>
          </cell>
          <cell r="E11" t="str">
            <v>경기덕계고</v>
          </cell>
          <cell r="F11" t="str">
            <v>21.13 CR</v>
          </cell>
        </row>
        <row r="12">
          <cell r="C12" t="str">
            <v>최진환</v>
          </cell>
          <cell r="E12" t="str">
            <v>경기문산제일고</v>
          </cell>
          <cell r="F12">
            <v>21.71</v>
          </cell>
        </row>
        <row r="13">
          <cell r="C13" t="str">
            <v>이도하</v>
          </cell>
          <cell r="E13" t="str">
            <v>문산수억고</v>
          </cell>
          <cell r="F13">
            <v>21.81</v>
          </cell>
        </row>
        <row r="14">
          <cell r="C14" t="str">
            <v>한상욱</v>
          </cell>
          <cell r="E14" t="str">
            <v>경기덕계고</v>
          </cell>
          <cell r="F14">
            <v>21.86</v>
          </cell>
        </row>
        <row r="15">
          <cell r="C15" t="str">
            <v>조영민</v>
          </cell>
          <cell r="E15" t="str">
            <v>전남체육고</v>
          </cell>
          <cell r="F15">
            <v>22.18</v>
          </cell>
        </row>
        <row r="16">
          <cell r="C16" t="str">
            <v>이시몬</v>
          </cell>
          <cell r="E16" t="str">
            <v>경기체육고</v>
          </cell>
          <cell r="F16">
            <v>22.26</v>
          </cell>
        </row>
        <row r="17">
          <cell r="C17" t="str">
            <v>박상민</v>
          </cell>
          <cell r="E17" t="str">
            <v>강원체육고</v>
          </cell>
          <cell r="F17">
            <v>22.29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이도하</v>
          </cell>
          <cell r="E11" t="str">
            <v>문산수억고</v>
          </cell>
          <cell r="F11">
            <v>48.68</v>
          </cell>
        </row>
        <row r="12">
          <cell r="C12" t="str">
            <v>강민수</v>
          </cell>
          <cell r="E12" t="str">
            <v>경남체육고</v>
          </cell>
          <cell r="F12">
            <v>49.29</v>
          </cell>
        </row>
        <row r="13">
          <cell r="C13" t="str">
            <v>주진영</v>
          </cell>
          <cell r="E13" t="str">
            <v>서울체육고</v>
          </cell>
          <cell r="F13">
            <v>49.45</v>
          </cell>
        </row>
        <row r="14">
          <cell r="C14" t="str">
            <v>이승원</v>
          </cell>
          <cell r="E14" t="str">
            <v>경기용인고</v>
          </cell>
          <cell r="F14">
            <v>49.55</v>
          </cell>
        </row>
        <row r="15">
          <cell r="C15" t="str">
            <v>이창윤</v>
          </cell>
          <cell r="E15" t="str">
            <v>경기체육고</v>
          </cell>
          <cell r="F15">
            <v>50.33</v>
          </cell>
        </row>
        <row r="16">
          <cell r="C16" t="str">
            <v>이시온</v>
          </cell>
          <cell r="E16" t="str">
            <v>경기용인고</v>
          </cell>
          <cell r="F16">
            <v>50.42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임경민</v>
          </cell>
          <cell r="E11" t="str">
            <v>지평고</v>
          </cell>
          <cell r="F11" t="str">
            <v>1:55.83</v>
          </cell>
        </row>
        <row r="12">
          <cell r="C12" t="str">
            <v>이도영</v>
          </cell>
          <cell r="E12" t="str">
            <v>충현고</v>
          </cell>
          <cell r="F12" t="str">
            <v>1:55.98</v>
          </cell>
        </row>
        <row r="13">
          <cell r="C13" t="str">
            <v>노현우</v>
          </cell>
          <cell r="E13" t="str">
            <v>강릉명륜고</v>
          </cell>
          <cell r="F13" t="str">
            <v>1:59.16</v>
          </cell>
        </row>
        <row r="14">
          <cell r="C14" t="str">
            <v>정규원</v>
          </cell>
          <cell r="E14" t="str">
            <v>충남체육고</v>
          </cell>
          <cell r="F14" t="str">
            <v>2:07.13</v>
          </cell>
        </row>
        <row r="15">
          <cell r="C15" t="str">
            <v>배기웅</v>
          </cell>
          <cell r="E15" t="str">
            <v>울산스포츠과학고</v>
          </cell>
          <cell r="F15" t="str">
            <v>2:08.35</v>
          </cell>
        </row>
        <row r="16">
          <cell r="C16" t="str">
            <v>전성진</v>
          </cell>
          <cell r="E16" t="str">
            <v>경북체육고</v>
          </cell>
          <cell r="F16" t="str">
            <v>2:10.48</v>
          </cell>
        </row>
        <row r="17">
          <cell r="C17" t="str">
            <v>변정현</v>
          </cell>
          <cell r="E17" t="str">
            <v>은행고</v>
          </cell>
          <cell r="F17" t="str">
            <v>2:11.09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박종학</v>
          </cell>
          <cell r="E11" t="str">
            <v>경기체육고</v>
          </cell>
          <cell r="F11" t="str">
            <v>3:56.08</v>
          </cell>
        </row>
        <row r="12">
          <cell r="C12" t="str">
            <v>최세훈</v>
          </cell>
          <cell r="E12" t="str">
            <v>전남체육고</v>
          </cell>
          <cell r="F12" t="str">
            <v>4:03.21</v>
          </cell>
        </row>
        <row r="13">
          <cell r="C13" t="str">
            <v>이현서</v>
          </cell>
          <cell r="E13" t="str">
            <v>강릉명륜고</v>
          </cell>
          <cell r="F13" t="str">
            <v>4:03.26</v>
          </cell>
        </row>
        <row r="14">
          <cell r="C14" t="str">
            <v>박원빈</v>
          </cell>
          <cell r="E14" t="str">
            <v>인천체육고</v>
          </cell>
          <cell r="F14" t="str">
            <v>4:04.06</v>
          </cell>
        </row>
        <row r="15">
          <cell r="C15" t="str">
            <v>박지원</v>
          </cell>
          <cell r="E15" t="str">
            <v>배문고</v>
          </cell>
          <cell r="F15" t="str">
            <v>4:06.63</v>
          </cell>
        </row>
        <row r="16">
          <cell r="C16" t="str">
            <v>이도영</v>
          </cell>
          <cell r="E16" t="str">
            <v>충현고</v>
          </cell>
          <cell r="F16" t="str">
            <v>4:07.03</v>
          </cell>
        </row>
        <row r="17">
          <cell r="C17" t="str">
            <v>전재원</v>
          </cell>
          <cell r="E17" t="str">
            <v>배문고</v>
          </cell>
          <cell r="F17" t="str">
            <v>4:07.12</v>
          </cell>
        </row>
        <row r="18">
          <cell r="C18" t="str">
            <v>오성일</v>
          </cell>
          <cell r="E18" t="str">
            <v>배문고</v>
          </cell>
          <cell r="F18" t="str">
            <v>4:07.69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전재원</v>
          </cell>
          <cell r="E11" t="str">
            <v>배문고</v>
          </cell>
          <cell r="F11" t="str">
            <v>15:26.25</v>
          </cell>
        </row>
        <row r="12">
          <cell r="C12" t="str">
            <v>오성일</v>
          </cell>
          <cell r="E12" t="str">
            <v>배문고</v>
          </cell>
          <cell r="F12" t="str">
            <v>15:27.96</v>
          </cell>
        </row>
        <row r="13">
          <cell r="C13" t="str">
            <v>신용민</v>
          </cell>
          <cell r="E13" t="str">
            <v>배문고</v>
          </cell>
          <cell r="F13" t="str">
            <v>15:34.57</v>
          </cell>
        </row>
        <row r="14">
          <cell r="C14" t="str">
            <v>박종학</v>
          </cell>
          <cell r="E14" t="str">
            <v>경기체육고</v>
          </cell>
          <cell r="F14" t="str">
            <v>15:42.81</v>
          </cell>
        </row>
        <row r="15">
          <cell r="C15" t="str">
            <v>박주환</v>
          </cell>
          <cell r="E15" t="str">
            <v>배문고</v>
          </cell>
          <cell r="F15" t="str">
            <v>15:42.91</v>
          </cell>
        </row>
        <row r="16">
          <cell r="C16" t="str">
            <v>박지원</v>
          </cell>
          <cell r="E16" t="str">
            <v>배문고</v>
          </cell>
          <cell r="F16" t="str">
            <v>15:52.99</v>
          </cell>
        </row>
        <row r="17">
          <cell r="C17" t="str">
            <v>최진혁</v>
          </cell>
          <cell r="E17" t="str">
            <v>경기체육고</v>
          </cell>
          <cell r="F17" t="str">
            <v>16:10.86</v>
          </cell>
        </row>
        <row r="18">
          <cell r="C18" t="str">
            <v>장주안</v>
          </cell>
          <cell r="E18" t="str">
            <v>경기소래고</v>
          </cell>
          <cell r="F18" t="str">
            <v>16:11.71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-0.4</v>
          </cell>
        </row>
        <row r="11">
          <cell r="C11" t="str">
            <v>손우승</v>
          </cell>
          <cell r="E11" t="str">
            <v>인천체육고</v>
          </cell>
          <cell r="F11">
            <v>15.15</v>
          </cell>
        </row>
        <row r="12">
          <cell r="C12" t="str">
            <v>김태윤</v>
          </cell>
          <cell r="E12" t="str">
            <v>대구체육고</v>
          </cell>
          <cell r="F12">
            <v>15.22</v>
          </cell>
        </row>
        <row r="13">
          <cell r="C13" t="str">
            <v>김대희</v>
          </cell>
          <cell r="E13" t="str">
            <v>신명고</v>
          </cell>
          <cell r="F13">
            <v>15.25</v>
          </cell>
        </row>
        <row r="14">
          <cell r="C14" t="str">
            <v>조한솔</v>
          </cell>
          <cell r="E14" t="str">
            <v>전남체육고</v>
          </cell>
          <cell r="F14">
            <v>15.58</v>
          </cell>
        </row>
        <row r="15">
          <cell r="C15" t="str">
            <v>임채민</v>
          </cell>
          <cell r="E15" t="str">
            <v>광주체육고</v>
          </cell>
          <cell r="F15">
            <v>16.12</v>
          </cell>
        </row>
        <row r="16">
          <cell r="C16" t="str">
            <v>채종호</v>
          </cell>
          <cell r="E16" t="str">
            <v>대구체육고</v>
          </cell>
          <cell r="F16">
            <v>16.510000000000002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장준</v>
          </cell>
          <cell r="E11" t="str">
            <v>대구체육고</v>
          </cell>
          <cell r="F11">
            <v>53.83</v>
          </cell>
        </row>
        <row r="12">
          <cell r="C12" t="str">
            <v>조한솔</v>
          </cell>
          <cell r="E12" t="str">
            <v>전남체육고</v>
          </cell>
          <cell r="F12">
            <v>54.32</v>
          </cell>
        </row>
        <row r="13">
          <cell r="C13" t="str">
            <v>엄소웅</v>
          </cell>
          <cell r="E13" t="str">
            <v>용남고</v>
          </cell>
          <cell r="F13">
            <v>54.52</v>
          </cell>
        </row>
        <row r="14">
          <cell r="C14" t="str">
            <v>유재석</v>
          </cell>
          <cell r="E14" t="str">
            <v>경기체육고</v>
          </cell>
          <cell r="F14">
            <v>55.46</v>
          </cell>
        </row>
        <row r="15">
          <cell r="C15" t="str">
            <v>김대희</v>
          </cell>
          <cell r="E15" t="str">
            <v>신명고</v>
          </cell>
          <cell r="F15">
            <v>56.07</v>
          </cell>
        </row>
        <row r="16">
          <cell r="C16" t="str">
            <v>김동원</v>
          </cell>
          <cell r="E16" t="str">
            <v>강원체육고</v>
          </cell>
          <cell r="F16">
            <v>56.23</v>
          </cell>
        </row>
        <row r="17">
          <cell r="C17" t="str">
            <v>이시온</v>
          </cell>
          <cell r="E17" t="str">
            <v>경기용인고</v>
          </cell>
          <cell r="F17">
            <v>56.39</v>
          </cell>
        </row>
        <row r="18">
          <cell r="C18" t="str">
            <v>이현수</v>
          </cell>
          <cell r="E18" t="str">
            <v>대구체육고</v>
          </cell>
          <cell r="F18">
            <v>57.26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박주환</v>
          </cell>
          <cell r="E11" t="str">
            <v>배문고</v>
          </cell>
          <cell r="F11" t="str">
            <v>9:57.00</v>
          </cell>
        </row>
        <row r="12">
          <cell r="C12" t="str">
            <v>박무영</v>
          </cell>
          <cell r="E12" t="str">
            <v>순심고</v>
          </cell>
          <cell r="F12" t="str">
            <v>10:03.00</v>
          </cell>
        </row>
        <row r="13">
          <cell r="C13" t="str">
            <v>박영민</v>
          </cell>
          <cell r="E13" t="str">
            <v>배문고</v>
          </cell>
          <cell r="F13" t="str">
            <v>10:12.93</v>
          </cell>
        </row>
        <row r="14">
          <cell r="C14" t="str">
            <v>임신순</v>
          </cell>
          <cell r="E14" t="str">
            <v>단양고</v>
          </cell>
          <cell r="F14" t="str">
            <v>10:22.16</v>
          </cell>
        </row>
        <row r="15">
          <cell r="C15" t="str">
            <v>김경민</v>
          </cell>
          <cell r="E15" t="str">
            <v>경북체육고</v>
          </cell>
          <cell r="F15" t="str">
            <v>10:22.66</v>
          </cell>
        </row>
        <row r="16">
          <cell r="C16" t="str">
            <v>김승현</v>
          </cell>
          <cell r="E16" t="str">
            <v>강릉명륜고</v>
          </cell>
          <cell r="F16" t="str">
            <v>10:25.03</v>
          </cell>
        </row>
        <row r="17">
          <cell r="C17" t="str">
            <v>김민우</v>
          </cell>
          <cell r="E17" t="str">
            <v>순심고</v>
          </cell>
          <cell r="F17" t="str">
            <v>10:35.71</v>
          </cell>
        </row>
        <row r="18">
          <cell r="C18" t="str">
            <v>김주민</v>
          </cell>
          <cell r="E18" t="str">
            <v>강원체육고</v>
          </cell>
          <cell r="F18" t="str">
            <v>10:40.93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정태준</v>
          </cell>
          <cell r="E11" t="str">
            <v>울산중</v>
          </cell>
          <cell r="F11" t="str">
            <v>1:59.28</v>
          </cell>
        </row>
        <row r="12">
          <cell r="C12" t="str">
            <v>안희성</v>
          </cell>
          <cell r="E12" t="str">
            <v>경기금파중</v>
          </cell>
          <cell r="F12" t="str">
            <v>2:08.90</v>
          </cell>
        </row>
        <row r="13">
          <cell r="C13" t="str">
            <v>이주은</v>
          </cell>
          <cell r="E13" t="str">
            <v>성보중</v>
          </cell>
          <cell r="F13" t="str">
            <v>2:10.97</v>
          </cell>
        </row>
        <row r="14">
          <cell r="C14" t="str">
            <v>변성현</v>
          </cell>
          <cell r="E14" t="str">
            <v>부산체육중</v>
          </cell>
          <cell r="F14" t="str">
            <v>2:12.95</v>
          </cell>
        </row>
        <row r="15">
          <cell r="C15" t="str">
            <v>박준영</v>
          </cell>
          <cell r="E15" t="str">
            <v>부산체육중</v>
          </cell>
          <cell r="F15" t="str">
            <v>2:13.41</v>
          </cell>
        </row>
        <row r="16">
          <cell r="C16" t="str">
            <v>최수호</v>
          </cell>
          <cell r="E16" t="str">
            <v>단양중</v>
          </cell>
          <cell r="F16" t="str">
            <v>2:13.90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송민기</v>
          </cell>
          <cell r="E11" t="str">
            <v>인천체육고</v>
          </cell>
          <cell r="F11" t="str">
            <v>51:09</v>
          </cell>
        </row>
        <row r="12">
          <cell r="C12" t="str">
            <v>함태경</v>
          </cell>
          <cell r="E12" t="str">
            <v>영광공업고</v>
          </cell>
          <cell r="F12" t="str">
            <v>56:05</v>
          </cell>
        </row>
        <row r="13">
          <cell r="C13" t="str">
            <v>강경수</v>
          </cell>
          <cell r="E13" t="str">
            <v>인천체육고</v>
          </cell>
          <cell r="F13" t="str">
            <v>57:02</v>
          </cell>
        </row>
        <row r="14">
          <cell r="C14" t="str">
            <v>김유민</v>
          </cell>
          <cell r="E14" t="str">
            <v>경기체육고</v>
          </cell>
          <cell r="F14" t="str">
            <v>1:01:17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전용하 정도영 이병규 강윤진</v>
          </cell>
          <cell r="E11" t="str">
            <v>경북체육고</v>
          </cell>
          <cell r="F11">
            <v>41.94</v>
          </cell>
        </row>
        <row r="12">
          <cell r="C12" t="str">
            <v>오윤석 김남혁 김효빈 강규범</v>
          </cell>
          <cell r="E12" t="str">
            <v>대전체육고</v>
          </cell>
          <cell r="F12">
            <v>42.13</v>
          </cell>
        </row>
        <row r="13">
          <cell r="C13" t="str">
            <v>김길훈 이승준 조현수 최선재</v>
          </cell>
          <cell r="E13" t="str">
            <v>경남체육고</v>
          </cell>
          <cell r="F13">
            <v>42.23</v>
          </cell>
        </row>
        <row r="14">
          <cell r="C14" t="str">
            <v>이찬윤 서민혁 김동하 이시몬</v>
          </cell>
          <cell r="E14" t="str">
            <v>경기체육고</v>
          </cell>
          <cell r="F14">
            <v>42.23</v>
          </cell>
        </row>
        <row r="15">
          <cell r="C15" t="str">
            <v>유지훈 곽현빈 이성진 주진영</v>
          </cell>
          <cell r="E15" t="str">
            <v>서울체육고</v>
          </cell>
          <cell r="F15">
            <v>43.29</v>
          </cell>
        </row>
        <row r="16">
          <cell r="C16" t="str">
            <v>이연우 조영민 이창윤 강기훈</v>
          </cell>
          <cell r="E16" t="str">
            <v>전남체육고</v>
          </cell>
          <cell r="F16">
            <v>43.31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조영민 이창윤 박용희 조한솔</v>
          </cell>
          <cell r="E11" t="str">
            <v>전남체육고등학교</v>
          </cell>
          <cell r="F11" t="str">
            <v>3:21.48</v>
          </cell>
        </row>
        <row r="12">
          <cell r="C12" t="str">
            <v>이현수 장준 오건엽 김태윤</v>
          </cell>
          <cell r="E12" t="str">
            <v>대구체육고등학교</v>
          </cell>
          <cell r="F12" t="str">
            <v>3:22.79</v>
          </cell>
        </row>
        <row r="13">
          <cell r="C13" t="str">
            <v>김장욱 김상범 박지훈 이의현</v>
          </cell>
          <cell r="E13" t="str">
            <v>경복고등학교</v>
          </cell>
          <cell r="F13" t="str">
            <v>3:24.08</v>
          </cell>
        </row>
        <row r="14">
          <cell r="C14" t="str">
            <v>전용하 이병규 안경우 김하늘</v>
          </cell>
          <cell r="E14" t="str">
            <v>경북체육고등학교</v>
          </cell>
          <cell r="F14" t="str">
            <v>3:24.41</v>
          </cell>
        </row>
        <row r="15">
          <cell r="C15" t="str">
            <v>이현민 이승원 김진영 이시온</v>
          </cell>
          <cell r="E15" t="str">
            <v>경기용인고등학교</v>
          </cell>
          <cell r="F15" t="str">
            <v>3:24.99</v>
          </cell>
        </row>
        <row r="16">
          <cell r="C16" t="str">
            <v>이돈길 엄소웅 이혁기 홍건의</v>
          </cell>
          <cell r="E16" t="str">
            <v>용남고등학교</v>
          </cell>
          <cell r="F16" t="str">
            <v>3:26.45</v>
          </cell>
        </row>
        <row r="17">
          <cell r="C17" t="str">
            <v>이원빈 임채민 문지태 김우혁</v>
          </cell>
          <cell r="E17" t="str">
            <v>광주체육고등학교</v>
          </cell>
          <cell r="F17" t="str">
            <v>3:33.07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10종경기"/>
    </sheetNames>
    <sheetDataSet>
      <sheetData sheetId="0">
        <row r="11">
          <cell r="C11" t="str">
            <v>서종휘</v>
          </cell>
          <cell r="E11" t="str">
            <v>인천체육고</v>
          </cell>
          <cell r="F11" t="str">
            <v>2.12CT</v>
          </cell>
        </row>
        <row r="12">
          <cell r="C12" t="str">
            <v>박순호</v>
          </cell>
          <cell r="E12" t="str">
            <v>문산수억고</v>
          </cell>
          <cell r="F12">
            <v>2.0499999999999998</v>
          </cell>
        </row>
        <row r="13">
          <cell r="C13" t="str">
            <v>박성민</v>
          </cell>
          <cell r="E13" t="str">
            <v>전남체육고</v>
          </cell>
          <cell r="F13">
            <v>1.96</v>
          </cell>
        </row>
        <row r="14">
          <cell r="C14" t="str">
            <v>유성은</v>
          </cell>
          <cell r="E14" t="str">
            <v>충북체육고</v>
          </cell>
          <cell r="F14">
            <v>1.96</v>
          </cell>
        </row>
        <row r="15">
          <cell r="C15" t="str">
            <v>이준현</v>
          </cell>
          <cell r="E15" t="str">
            <v>포항두호고</v>
          </cell>
          <cell r="F15" t="str">
            <v>1.90</v>
          </cell>
        </row>
        <row r="16">
          <cell r="C16" t="str">
            <v>차종원</v>
          </cell>
          <cell r="E16" t="str">
            <v>울산스포츠과학고</v>
          </cell>
          <cell r="F16">
            <v>1.85</v>
          </cell>
        </row>
      </sheetData>
      <sheetData sheetId="1">
        <row r="11">
          <cell r="C11" t="str">
            <v>이한이</v>
          </cell>
          <cell r="E11" t="str">
            <v>경기체육고</v>
          </cell>
          <cell r="F11" t="str">
            <v>4.40</v>
          </cell>
        </row>
        <row r="12">
          <cell r="C12" t="str">
            <v>이동현</v>
          </cell>
          <cell r="E12" t="str">
            <v>대전체육고</v>
          </cell>
          <cell r="F12" t="str">
            <v>4.00</v>
          </cell>
        </row>
        <row r="13">
          <cell r="C13" t="str">
            <v>권순욱</v>
          </cell>
          <cell r="E13" t="str">
            <v>울산스포츠과학고</v>
          </cell>
          <cell r="F13" t="str">
            <v>3.80</v>
          </cell>
        </row>
      </sheetData>
      <sheetData sheetId="2">
        <row r="11">
          <cell r="C11" t="str">
            <v>이승준</v>
          </cell>
          <cell r="E11" t="str">
            <v>경기유신고</v>
          </cell>
          <cell r="F11">
            <v>7.43</v>
          </cell>
          <cell r="G11">
            <v>1.2</v>
          </cell>
        </row>
        <row r="12">
          <cell r="C12" t="str">
            <v>심지민</v>
          </cell>
          <cell r="E12" t="str">
            <v>경기체육고</v>
          </cell>
          <cell r="F12">
            <v>7.42</v>
          </cell>
          <cell r="G12" t="str">
            <v>2.0</v>
          </cell>
        </row>
        <row r="13">
          <cell r="C13" t="str">
            <v>최종훈</v>
          </cell>
          <cell r="E13" t="str">
            <v>경기체육고</v>
          </cell>
          <cell r="F13">
            <v>7.16</v>
          </cell>
          <cell r="G13" t="str">
            <v>-0.3</v>
          </cell>
        </row>
        <row r="14">
          <cell r="C14" t="str">
            <v>서현민</v>
          </cell>
          <cell r="E14" t="str">
            <v>경북체육고</v>
          </cell>
          <cell r="F14">
            <v>7.01</v>
          </cell>
          <cell r="G14" t="str">
            <v>2.8</v>
          </cell>
        </row>
        <row r="15">
          <cell r="C15" t="str">
            <v>전창민</v>
          </cell>
          <cell r="E15" t="str">
            <v>세정상업고</v>
          </cell>
          <cell r="F15">
            <v>6.87</v>
          </cell>
          <cell r="G15" t="str">
            <v>0.9</v>
          </cell>
        </row>
        <row r="16">
          <cell r="C16" t="str">
            <v>김범일</v>
          </cell>
          <cell r="E16" t="str">
            <v>경북체육고</v>
          </cell>
          <cell r="F16">
            <v>6.79</v>
          </cell>
          <cell r="G16">
            <v>2.4</v>
          </cell>
        </row>
        <row r="17">
          <cell r="C17" t="str">
            <v>김태환</v>
          </cell>
          <cell r="E17" t="str">
            <v>경기체육고</v>
          </cell>
          <cell r="F17">
            <v>6.77</v>
          </cell>
          <cell r="G17" t="str">
            <v>0.0</v>
          </cell>
        </row>
        <row r="18">
          <cell r="C18" t="str">
            <v>조성태</v>
          </cell>
          <cell r="E18" t="str">
            <v>포항두호고</v>
          </cell>
          <cell r="F18">
            <v>6.67</v>
          </cell>
          <cell r="G18" t="str">
            <v>1.6</v>
          </cell>
        </row>
      </sheetData>
      <sheetData sheetId="3">
        <row r="11">
          <cell r="C11" t="str">
            <v>노승우</v>
          </cell>
          <cell r="E11" t="str">
            <v>광주체육고</v>
          </cell>
          <cell r="F11">
            <v>14.76</v>
          </cell>
          <cell r="G11" t="str">
            <v>3.1</v>
          </cell>
        </row>
        <row r="12">
          <cell r="C12" t="str">
            <v>문성빈</v>
          </cell>
          <cell r="E12" t="str">
            <v>경기소래고</v>
          </cell>
          <cell r="F12">
            <v>14.65</v>
          </cell>
          <cell r="G12" t="str">
            <v>2.5</v>
          </cell>
        </row>
        <row r="13">
          <cell r="C13" t="str">
            <v>박지원</v>
          </cell>
          <cell r="E13" t="str">
            <v>경복고등학교</v>
          </cell>
          <cell r="F13">
            <v>14.51</v>
          </cell>
          <cell r="G13" t="str">
            <v>2.8</v>
          </cell>
        </row>
        <row r="14">
          <cell r="C14" t="str">
            <v>최종훈</v>
          </cell>
          <cell r="E14" t="str">
            <v>경기체육고</v>
          </cell>
          <cell r="F14">
            <v>14.26</v>
          </cell>
          <cell r="G14" t="str">
            <v>1.3</v>
          </cell>
        </row>
        <row r="15">
          <cell r="C15" t="str">
            <v>윤성현</v>
          </cell>
          <cell r="E15" t="str">
            <v>경남체육고</v>
          </cell>
          <cell r="F15">
            <v>14.02</v>
          </cell>
          <cell r="G15" t="str">
            <v>1.0</v>
          </cell>
        </row>
        <row r="16">
          <cell r="C16" t="str">
            <v>강태윤</v>
          </cell>
          <cell r="E16" t="str">
            <v>강원체육고</v>
          </cell>
          <cell r="F16">
            <v>13.55</v>
          </cell>
          <cell r="G16" t="str">
            <v>1.7</v>
          </cell>
        </row>
        <row r="17">
          <cell r="C17" t="str">
            <v>유성은</v>
          </cell>
          <cell r="E17" t="str">
            <v>충북체육고</v>
          </cell>
          <cell r="F17" t="str">
            <v>13.50</v>
          </cell>
          <cell r="G17" t="str">
            <v>1.0</v>
          </cell>
        </row>
        <row r="18">
          <cell r="C18" t="str">
            <v>송영조</v>
          </cell>
          <cell r="E18" t="str">
            <v>강일고</v>
          </cell>
          <cell r="F18">
            <v>13.47</v>
          </cell>
          <cell r="G18" t="str">
            <v>0.8</v>
          </cell>
        </row>
      </sheetData>
      <sheetData sheetId="4">
        <row r="11">
          <cell r="C11" t="str">
            <v>이도훈</v>
          </cell>
          <cell r="E11" t="str">
            <v>경주고</v>
          </cell>
          <cell r="F11">
            <v>17.07</v>
          </cell>
        </row>
        <row r="12">
          <cell r="C12" t="str">
            <v>이성빈</v>
          </cell>
          <cell r="E12" t="str">
            <v>이리공업고</v>
          </cell>
          <cell r="F12">
            <v>16.43</v>
          </cell>
        </row>
        <row r="13">
          <cell r="C13" t="str">
            <v>이규태</v>
          </cell>
          <cell r="E13" t="str">
            <v>포천일고</v>
          </cell>
          <cell r="F13">
            <v>15.95</v>
          </cell>
        </row>
        <row r="14">
          <cell r="C14" t="str">
            <v>윤은철</v>
          </cell>
          <cell r="E14" t="str">
            <v>충현고</v>
          </cell>
          <cell r="F14" t="str">
            <v>15.70</v>
          </cell>
        </row>
        <row r="15">
          <cell r="C15" t="str">
            <v>양재우</v>
          </cell>
          <cell r="E15" t="str">
            <v>강원체육고</v>
          </cell>
          <cell r="F15">
            <v>14.65</v>
          </cell>
        </row>
        <row r="16">
          <cell r="C16" t="str">
            <v>박현민</v>
          </cell>
          <cell r="E16" t="str">
            <v>경북체육고</v>
          </cell>
          <cell r="F16">
            <v>13.01</v>
          </cell>
        </row>
        <row r="17">
          <cell r="C17" t="str">
            <v>이요섭</v>
          </cell>
          <cell r="E17" t="str">
            <v>충현고</v>
          </cell>
          <cell r="F17">
            <v>12.43</v>
          </cell>
        </row>
        <row r="18">
          <cell r="C18" t="str">
            <v>김희준</v>
          </cell>
          <cell r="E18" t="str">
            <v>경기체육고</v>
          </cell>
          <cell r="F18" t="str">
            <v>12.10</v>
          </cell>
        </row>
      </sheetData>
      <sheetData sheetId="5">
        <row r="11">
          <cell r="C11" t="str">
            <v>장민수</v>
          </cell>
          <cell r="E11" t="str">
            <v>충현고</v>
          </cell>
          <cell r="F11">
            <v>47.19</v>
          </cell>
        </row>
        <row r="12">
          <cell r="C12" t="str">
            <v>우인하</v>
          </cell>
          <cell r="E12" t="str">
            <v>문창고</v>
          </cell>
          <cell r="F12">
            <v>47.17</v>
          </cell>
        </row>
        <row r="13">
          <cell r="C13" t="str">
            <v>서이주</v>
          </cell>
          <cell r="E13" t="str">
            <v>광주체육고</v>
          </cell>
          <cell r="F13">
            <v>42.94</v>
          </cell>
        </row>
        <row r="14">
          <cell r="C14" t="str">
            <v>이승용</v>
          </cell>
          <cell r="E14" t="str">
            <v>영주동산고</v>
          </cell>
          <cell r="F14">
            <v>42.26</v>
          </cell>
        </row>
        <row r="15">
          <cell r="C15" t="str">
            <v>김준수</v>
          </cell>
          <cell r="E15" t="str">
            <v>경북체육고</v>
          </cell>
          <cell r="F15">
            <v>41.57</v>
          </cell>
        </row>
        <row r="16">
          <cell r="C16" t="str">
            <v>손정빈</v>
          </cell>
          <cell r="E16" t="str">
            <v>강원체육고</v>
          </cell>
          <cell r="F16">
            <v>41.53</v>
          </cell>
        </row>
        <row r="17">
          <cell r="C17" t="str">
            <v>이수한</v>
          </cell>
          <cell r="E17" t="str">
            <v>충북체육고</v>
          </cell>
          <cell r="F17">
            <v>41.27</v>
          </cell>
        </row>
        <row r="18">
          <cell r="C18" t="str">
            <v>김민규</v>
          </cell>
          <cell r="E18" t="str">
            <v>전남체육고</v>
          </cell>
          <cell r="F18">
            <v>39.520000000000003</v>
          </cell>
        </row>
      </sheetData>
      <sheetData sheetId="6">
        <row r="11">
          <cell r="C11" t="str">
            <v>황미르</v>
          </cell>
          <cell r="E11" t="str">
            <v>이리공업고</v>
          </cell>
          <cell r="F11" t="str">
            <v>60.24</v>
          </cell>
        </row>
        <row r="12">
          <cell r="C12" t="str">
            <v>유병호</v>
          </cell>
          <cell r="E12" t="str">
            <v>충북체육고</v>
          </cell>
          <cell r="F12" t="str">
            <v>53.56</v>
          </cell>
        </row>
        <row r="13">
          <cell r="C13" t="str">
            <v>장형규</v>
          </cell>
          <cell r="E13" t="str">
            <v>울산스포츠과학고</v>
          </cell>
          <cell r="F13" t="str">
            <v>50.65</v>
          </cell>
        </row>
        <row r="14">
          <cell r="C14" t="str">
            <v>이용준</v>
          </cell>
          <cell r="E14" t="str">
            <v>문창고</v>
          </cell>
          <cell r="F14" t="str">
            <v>46.90</v>
          </cell>
        </row>
        <row r="15">
          <cell r="C15" t="str">
            <v>김한진</v>
          </cell>
          <cell r="E15" t="str">
            <v>울산스포츠과학고</v>
          </cell>
          <cell r="F15" t="str">
            <v>46.26</v>
          </cell>
        </row>
        <row r="16">
          <cell r="C16" t="str">
            <v>임정현</v>
          </cell>
          <cell r="E16" t="str">
            <v>경기체육고</v>
          </cell>
          <cell r="F16" t="str">
            <v>44.26</v>
          </cell>
        </row>
        <row r="17">
          <cell r="C17" t="str">
            <v>정현호</v>
          </cell>
          <cell r="E17" t="str">
            <v>경기체육고</v>
          </cell>
          <cell r="F17" t="str">
            <v>42.38</v>
          </cell>
        </row>
        <row r="18">
          <cell r="C18" t="str">
            <v>손정빈</v>
          </cell>
          <cell r="E18" t="str">
            <v>강원체육고</v>
          </cell>
          <cell r="F18" t="str">
            <v>31.64</v>
          </cell>
        </row>
      </sheetData>
      <sheetData sheetId="7">
        <row r="11">
          <cell r="C11" t="str">
            <v>이민우</v>
          </cell>
          <cell r="E11" t="str">
            <v>강원체육고</v>
          </cell>
          <cell r="F11">
            <v>62.76</v>
          </cell>
        </row>
        <row r="12">
          <cell r="C12" t="str">
            <v>권용은</v>
          </cell>
          <cell r="E12" t="str">
            <v>문창고</v>
          </cell>
          <cell r="F12">
            <v>57.79</v>
          </cell>
        </row>
        <row r="13">
          <cell r="C13" t="str">
            <v>이준형</v>
          </cell>
          <cell r="E13" t="str">
            <v>인천체육고</v>
          </cell>
          <cell r="F13" t="str">
            <v>56.00</v>
          </cell>
        </row>
        <row r="14">
          <cell r="C14" t="str">
            <v>우석진</v>
          </cell>
          <cell r="E14" t="str">
            <v>경기체육고</v>
          </cell>
          <cell r="F14">
            <v>55.31</v>
          </cell>
        </row>
        <row r="15">
          <cell r="C15" t="str">
            <v>최상호</v>
          </cell>
          <cell r="E15" t="str">
            <v>서울체육고</v>
          </cell>
          <cell r="F15" t="str">
            <v>54.30</v>
          </cell>
        </row>
        <row r="16">
          <cell r="C16" t="str">
            <v>김규덕</v>
          </cell>
          <cell r="E16" t="str">
            <v>강원체육고</v>
          </cell>
          <cell r="F16">
            <v>53.12</v>
          </cell>
        </row>
        <row r="17">
          <cell r="C17" t="str">
            <v>양정호</v>
          </cell>
          <cell r="E17" t="str">
            <v>강원체육고</v>
          </cell>
          <cell r="F17">
            <v>53.01</v>
          </cell>
        </row>
        <row r="18">
          <cell r="C18" t="str">
            <v>문세진</v>
          </cell>
          <cell r="E18" t="str">
            <v>경기체육고</v>
          </cell>
          <cell r="F18">
            <v>51.65</v>
          </cell>
        </row>
      </sheetData>
      <sheetData sheetId="8">
        <row r="11">
          <cell r="C11" t="str">
            <v>신동헌</v>
          </cell>
          <cell r="E11" t="str">
            <v>충남고</v>
          </cell>
          <cell r="F11" t="str">
            <v>4,978점</v>
          </cell>
        </row>
        <row r="12">
          <cell r="C12" t="str">
            <v>류광현</v>
          </cell>
          <cell r="E12" t="str">
            <v>경북체육고</v>
          </cell>
          <cell r="F12" t="str">
            <v>4,488점</v>
          </cell>
        </row>
        <row r="13">
          <cell r="C13" t="str">
            <v>김대하</v>
          </cell>
          <cell r="E13" t="str">
            <v>서울체육고</v>
          </cell>
          <cell r="F13" t="str">
            <v>3,964점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-1.3</v>
          </cell>
        </row>
        <row r="11">
          <cell r="C11" t="str">
            <v>한예솔</v>
          </cell>
          <cell r="E11" t="str">
            <v>경남체육고</v>
          </cell>
          <cell r="F11">
            <v>12.44</v>
          </cell>
        </row>
        <row r="12">
          <cell r="C12" t="str">
            <v>이예진</v>
          </cell>
          <cell r="E12" t="str">
            <v>이리공업고</v>
          </cell>
          <cell r="F12">
            <v>12.55</v>
          </cell>
        </row>
        <row r="13">
          <cell r="C13" t="str">
            <v>김한송</v>
          </cell>
          <cell r="E13" t="str">
            <v>태원고</v>
          </cell>
          <cell r="F13">
            <v>12.61</v>
          </cell>
        </row>
        <row r="14">
          <cell r="C14" t="str">
            <v>이지호</v>
          </cell>
          <cell r="E14" t="str">
            <v>태원고</v>
          </cell>
          <cell r="F14">
            <v>12.65</v>
          </cell>
        </row>
        <row r="15">
          <cell r="C15" t="str">
            <v>김하은</v>
          </cell>
          <cell r="E15" t="str">
            <v>경기용인고</v>
          </cell>
          <cell r="F15">
            <v>12.79</v>
          </cell>
        </row>
        <row r="16">
          <cell r="C16" t="str">
            <v>강근영</v>
          </cell>
          <cell r="E16" t="str">
            <v>마산구암고</v>
          </cell>
          <cell r="F16">
            <v>12.87</v>
          </cell>
        </row>
        <row r="17">
          <cell r="C17" t="str">
            <v>권하영</v>
          </cell>
          <cell r="E17" t="str">
            <v>경기체육고</v>
          </cell>
          <cell r="F17">
            <v>12.92</v>
          </cell>
        </row>
        <row r="18">
          <cell r="C18" t="str">
            <v>김송희</v>
          </cell>
          <cell r="E18" t="str">
            <v>경북체육고</v>
          </cell>
          <cell r="F18">
            <v>13.18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-0.6</v>
          </cell>
        </row>
        <row r="11">
          <cell r="C11" t="str">
            <v>성하원</v>
          </cell>
          <cell r="E11" t="str">
            <v>경기용인고</v>
          </cell>
          <cell r="F11">
            <v>25.26</v>
          </cell>
        </row>
        <row r="12">
          <cell r="C12" t="str">
            <v>한서정</v>
          </cell>
          <cell r="E12" t="str">
            <v>서울체육고</v>
          </cell>
          <cell r="F12">
            <v>25.81</v>
          </cell>
        </row>
        <row r="13">
          <cell r="C13" t="str">
            <v>한예솔</v>
          </cell>
          <cell r="E13" t="str">
            <v>경남체육고</v>
          </cell>
          <cell r="F13">
            <v>25.81</v>
          </cell>
        </row>
        <row r="14">
          <cell r="C14" t="str">
            <v>권하영</v>
          </cell>
          <cell r="E14" t="str">
            <v>경기체육고</v>
          </cell>
          <cell r="F14">
            <v>26.15</v>
          </cell>
        </row>
        <row r="15">
          <cell r="C15" t="str">
            <v>서다현</v>
          </cell>
          <cell r="E15" t="str">
            <v>용남고</v>
          </cell>
          <cell r="F15">
            <v>26.16</v>
          </cell>
        </row>
        <row r="16">
          <cell r="C16" t="str">
            <v>이지호</v>
          </cell>
          <cell r="E16" t="str">
            <v>태원고</v>
          </cell>
          <cell r="F16">
            <v>26.25</v>
          </cell>
        </row>
        <row r="17">
          <cell r="C17" t="str">
            <v>박서희</v>
          </cell>
          <cell r="E17" t="str">
            <v>경기체육고</v>
          </cell>
          <cell r="F17">
            <v>26.67</v>
          </cell>
        </row>
        <row r="18">
          <cell r="C18" t="str">
            <v>박예빈</v>
          </cell>
          <cell r="E18" t="str">
            <v>경기용인고</v>
          </cell>
          <cell r="F18">
            <v>26.71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김지혜</v>
          </cell>
          <cell r="E11" t="str">
            <v>경기체육고</v>
          </cell>
          <cell r="F11">
            <v>58.68</v>
          </cell>
        </row>
        <row r="12">
          <cell r="C12" t="str">
            <v>이선민</v>
          </cell>
          <cell r="E12" t="str">
            <v>경기덕계고</v>
          </cell>
          <cell r="F12">
            <v>59.94</v>
          </cell>
        </row>
        <row r="13">
          <cell r="C13" t="str">
            <v>김민지</v>
          </cell>
          <cell r="E13" t="str">
            <v>경북체육고</v>
          </cell>
          <cell r="F13" t="str">
            <v>1:00.12</v>
          </cell>
        </row>
        <row r="14">
          <cell r="C14" t="str">
            <v>최혜안</v>
          </cell>
          <cell r="E14" t="str">
            <v>인천체육고</v>
          </cell>
          <cell r="F14" t="str">
            <v>1:00.40</v>
          </cell>
        </row>
        <row r="15">
          <cell r="C15" t="str">
            <v>성하원</v>
          </cell>
          <cell r="E15" t="str">
            <v>경기용인고</v>
          </cell>
          <cell r="F15" t="str">
            <v>1:01.21</v>
          </cell>
        </row>
        <row r="16">
          <cell r="C16" t="str">
            <v>김도연</v>
          </cell>
          <cell r="E16" t="str">
            <v>대구체육고</v>
          </cell>
          <cell r="F16" t="str">
            <v>1:02.43</v>
          </cell>
        </row>
        <row r="17">
          <cell r="C17" t="str">
            <v>하서온</v>
          </cell>
          <cell r="E17" t="str">
            <v>전남체육고</v>
          </cell>
          <cell r="F17" t="str">
            <v>1:04.94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이진원</v>
          </cell>
          <cell r="E11" t="str">
            <v>전북체육고</v>
          </cell>
          <cell r="F11" t="str">
            <v>2:17.86</v>
          </cell>
        </row>
        <row r="12">
          <cell r="C12" t="str">
            <v>김민정</v>
          </cell>
          <cell r="E12" t="str">
            <v>경기체육고</v>
          </cell>
          <cell r="F12" t="str">
            <v>2:18.84</v>
          </cell>
        </row>
        <row r="13">
          <cell r="C13" t="str">
            <v>심하영</v>
          </cell>
          <cell r="E13" t="str">
            <v>충북체육고</v>
          </cell>
          <cell r="F13" t="str">
            <v>2:19.60</v>
          </cell>
        </row>
        <row r="14">
          <cell r="C14" t="str">
            <v>박혜선</v>
          </cell>
          <cell r="E14" t="str">
            <v>김천한일여자고</v>
          </cell>
          <cell r="F14" t="str">
            <v>2:20.83</v>
          </cell>
        </row>
        <row r="15">
          <cell r="C15" t="str">
            <v>김민지</v>
          </cell>
          <cell r="E15" t="str">
            <v>경북체육고</v>
          </cell>
          <cell r="F15" t="str">
            <v>2:23.00</v>
          </cell>
        </row>
        <row r="16">
          <cell r="C16" t="str">
            <v>서희연</v>
          </cell>
          <cell r="E16" t="str">
            <v>서울체육고</v>
          </cell>
          <cell r="F16" t="str">
            <v>2:37.54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홍채민</v>
          </cell>
          <cell r="E11" t="str">
            <v>남한고</v>
          </cell>
          <cell r="F11" t="str">
            <v>4:44.85</v>
          </cell>
        </row>
        <row r="12">
          <cell r="C12" t="str">
            <v>방민지</v>
          </cell>
          <cell r="E12" t="str">
            <v>오류고</v>
          </cell>
          <cell r="F12" t="str">
            <v>4:45.04</v>
          </cell>
        </row>
        <row r="13">
          <cell r="C13" t="str">
            <v>이현정</v>
          </cell>
          <cell r="E13" t="str">
            <v>김천한일여자고</v>
          </cell>
          <cell r="F13" t="str">
            <v>4:45.05</v>
          </cell>
        </row>
        <row r="14">
          <cell r="C14" t="str">
            <v>김민정</v>
          </cell>
          <cell r="E14" t="str">
            <v>경기체육고</v>
          </cell>
          <cell r="F14" t="str">
            <v>4:45.16</v>
          </cell>
        </row>
        <row r="15">
          <cell r="C15" t="str">
            <v>이진원</v>
          </cell>
          <cell r="E15" t="str">
            <v>전북체육고</v>
          </cell>
          <cell r="F15" t="str">
            <v>4:48.88</v>
          </cell>
        </row>
        <row r="16">
          <cell r="C16" t="str">
            <v>김가인</v>
          </cell>
          <cell r="E16" t="str">
            <v>속초여자고</v>
          </cell>
          <cell r="F16" t="str">
            <v>4:49.56</v>
          </cell>
        </row>
        <row r="17">
          <cell r="C17" t="str">
            <v>이유정</v>
          </cell>
          <cell r="E17" t="str">
            <v>대전체육고</v>
          </cell>
          <cell r="F17" t="str">
            <v>4:53.70</v>
          </cell>
        </row>
        <row r="18">
          <cell r="C18" t="str">
            <v>최민정</v>
          </cell>
          <cell r="E18" t="str">
            <v>서울체육고</v>
          </cell>
          <cell r="F18" t="str">
            <v>4:55.00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최수인</v>
          </cell>
          <cell r="E11" t="str">
            <v>김천한일여자고</v>
          </cell>
          <cell r="F11" t="str">
            <v>18:19.10</v>
          </cell>
        </row>
        <row r="12">
          <cell r="C12" t="str">
            <v>박서연</v>
          </cell>
          <cell r="E12" t="str">
            <v>오류고</v>
          </cell>
          <cell r="F12" t="str">
            <v>18:36.69</v>
          </cell>
        </row>
        <row r="13">
          <cell r="C13" t="str">
            <v>방민지</v>
          </cell>
          <cell r="E13" t="str">
            <v>오류고</v>
          </cell>
          <cell r="F13" t="str">
            <v>18:44.55</v>
          </cell>
        </row>
        <row r="14">
          <cell r="C14" t="str">
            <v>김현진</v>
          </cell>
          <cell r="E14" t="str">
            <v>영광공업고</v>
          </cell>
          <cell r="F14" t="str">
            <v>19:33.22</v>
          </cell>
        </row>
        <row r="15">
          <cell r="C15" t="str">
            <v>홍채민</v>
          </cell>
          <cell r="E15" t="str">
            <v>남한고</v>
          </cell>
          <cell r="F15" t="str">
            <v>19:47.24</v>
          </cell>
        </row>
        <row r="16">
          <cell r="C16" t="str">
            <v>김민경</v>
          </cell>
          <cell r="E16" t="str">
            <v>김천한일여자고</v>
          </cell>
          <cell r="F16" t="str">
            <v>19:54.92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오성윤</v>
          </cell>
          <cell r="E11" t="str">
            <v>배문중</v>
          </cell>
          <cell r="F11" t="str">
            <v>4:13.04</v>
          </cell>
        </row>
        <row r="12">
          <cell r="C12" t="str">
            <v>정태준</v>
          </cell>
          <cell r="E12" t="str">
            <v>울산중</v>
          </cell>
          <cell r="F12" t="str">
            <v>4:21.45</v>
          </cell>
        </row>
        <row r="13">
          <cell r="C13" t="str">
            <v>김영재</v>
          </cell>
          <cell r="E13" t="str">
            <v>경기동부중</v>
          </cell>
          <cell r="F13" t="str">
            <v>4:21.95</v>
          </cell>
        </row>
        <row r="14">
          <cell r="C14" t="str">
            <v>김민석</v>
          </cell>
          <cell r="E14" t="str">
            <v>경기체육중</v>
          </cell>
          <cell r="F14" t="str">
            <v>4:24.64</v>
          </cell>
        </row>
        <row r="15">
          <cell r="C15" t="str">
            <v>김수용</v>
          </cell>
          <cell r="E15" t="str">
            <v>법성중</v>
          </cell>
          <cell r="F15" t="str">
            <v>4:25.47</v>
          </cell>
        </row>
        <row r="16">
          <cell r="C16" t="str">
            <v>심규현</v>
          </cell>
          <cell r="E16" t="str">
            <v>배문중</v>
          </cell>
          <cell r="F16" t="str">
            <v>4:30.12</v>
          </cell>
        </row>
        <row r="17">
          <cell r="C17" t="str">
            <v>고동욱</v>
          </cell>
          <cell r="E17" t="str">
            <v>제주중</v>
          </cell>
          <cell r="F17" t="str">
            <v>4:31.36</v>
          </cell>
        </row>
        <row r="18">
          <cell r="C18" t="str">
            <v>김은혁</v>
          </cell>
          <cell r="E18" t="str">
            <v>배문중</v>
          </cell>
          <cell r="F18" t="str">
            <v>4:32.02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-0.6</v>
          </cell>
        </row>
        <row r="11">
          <cell r="C11" t="str">
            <v>이나경</v>
          </cell>
          <cell r="E11" t="str">
            <v>경북체육고</v>
          </cell>
          <cell r="F11">
            <v>15.07</v>
          </cell>
        </row>
        <row r="12">
          <cell r="C12" t="str">
            <v>임누리</v>
          </cell>
          <cell r="E12" t="str">
            <v>경남체육고</v>
          </cell>
          <cell r="F12">
            <v>15.35</v>
          </cell>
        </row>
        <row r="13">
          <cell r="C13" t="str">
            <v>김단비</v>
          </cell>
          <cell r="E13" t="str">
            <v>대전체육고</v>
          </cell>
          <cell r="F13">
            <v>15.72</v>
          </cell>
        </row>
        <row r="14">
          <cell r="C14" t="str">
            <v>권혜림</v>
          </cell>
          <cell r="E14" t="str">
            <v>경기원곡고</v>
          </cell>
          <cell r="F14">
            <v>16.16</v>
          </cell>
        </row>
        <row r="15">
          <cell r="C15" t="str">
            <v>전혜정</v>
          </cell>
          <cell r="E15" t="str">
            <v>서울체육고</v>
          </cell>
          <cell r="F15">
            <v>18.829999999999998</v>
          </cell>
        </row>
        <row r="16">
          <cell r="C16" t="str">
            <v>윤수빈</v>
          </cell>
          <cell r="E16" t="str">
            <v>경기가평고</v>
          </cell>
          <cell r="F16">
            <v>22.84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이선민</v>
          </cell>
          <cell r="E11" t="str">
            <v>경기덕계고</v>
          </cell>
          <cell r="F11" t="str">
            <v>1:04.58</v>
          </cell>
        </row>
        <row r="12">
          <cell r="C12" t="str">
            <v>이연우</v>
          </cell>
          <cell r="E12" t="str">
            <v>울산스포츠과학고</v>
          </cell>
          <cell r="F12" t="str">
            <v>1:04.82</v>
          </cell>
        </row>
        <row r="13">
          <cell r="C13" t="str">
            <v>이기쁨</v>
          </cell>
          <cell r="E13" t="str">
            <v>경기소래고</v>
          </cell>
          <cell r="F13" t="str">
            <v>1:05.63</v>
          </cell>
        </row>
        <row r="14">
          <cell r="C14" t="str">
            <v>최다빈</v>
          </cell>
          <cell r="E14" t="str">
            <v>경기체육고</v>
          </cell>
          <cell r="F14" t="str">
            <v>1:06.82</v>
          </cell>
        </row>
        <row r="15">
          <cell r="C15" t="str">
            <v>정승연</v>
          </cell>
          <cell r="E15" t="str">
            <v>경명여자고</v>
          </cell>
          <cell r="F15" t="str">
            <v>1:07.10</v>
          </cell>
        </row>
        <row r="16">
          <cell r="C16" t="str">
            <v>김나영</v>
          </cell>
          <cell r="E16" t="str">
            <v>경기체육고</v>
          </cell>
          <cell r="F16" t="str">
            <v>1:07.87</v>
          </cell>
        </row>
        <row r="17">
          <cell r="C17" t="str">
            <v>송시영</v>
          </cell>
          <cell r="E17" t="str">
            <v>예천여자고</v>
          </cell>
          <cell r="F17" t="str">
            <v>1:09.24</v>
          </cell>
        </row>
        <row r="18">
          <cell r="C18" t="str">
            <v>김도연</v>
          </cell>
          <cell r="E18" t="str">
            <v>대구체육고</v>
          </cell>
          <cell r="F18" t="str">
            <v>1:11.56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최수아</v>
          </cell>
          <cell r="E11" t="str">
            <v>인천체육고</v>
          </cell>
          <cell r="F11" t="str">
            <v>11:27.76</v>
          </cell>
        </row>
        <row r="12">
          <cell r="C12" t="str">
            <v>진혜련</v>
          </cell>
          <cell r="E12" t="str">
            <v>서울체육고</v>
          </cell>
          <cell r="F12" t="str">
            <v>11:50.23</v>
          </cell>
        </row>
        <row r="13">
          <cell r="C13" t="str">
            <v>김가인</v>
          </cell>
          <cell r="E13" t="str">
            <v>속초여자고</v>
          </cell>
          <cell r="F13" t="str">
            <v>11:58.98</v>
          </cell>
        </row>
        <row r="14">
          <cell r="C14" t="str">
            <v>이현진</v>
          </cell>
          <cell r="E14" t="str">
            <v>경기체육고</v>
          </cell>
          <cell r="F14" t="str">
            <v>12:18.38</v>
          </cell>
        </row>
        <row r="15">
          <cell r="C15" t="str">
            <v>김민경</v>
          </cell>
          <cell r="E15" t="str">
            <v>김천한일여자고</v>
          </cell>
          <cell r="F15" t="str">
            <v>13:10.45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최윤지</v>
          </cell>
          <cell r="E11" t="str">
            <v>오류고</v>
          </cell>
          <cell r="F11" t="str">
            <v>59:42</v>
          </cell>
        </row>
        <row r="12">
          <cell r="C12" t="str">
            <v>박정빈</v>
          </cell>
          <cell r="E12" t="str">
            <v>영광공업고</v>
          </cell>
          <cell r="F12" t="str">
            <v>1:00:51</v>
          </cell>
        </row>
        <row r="13">
          <cell r="C13" t="str">
            <v>김수현</v>
          </cell>
          <cell r="E13" t="str">
            <v>경기체육고</v>
          </cell>
          <cell r="F13" t="str">
            <v>1:02:17</v>
          </cell>
        </row>
        <row r="14">
          <cell r="C14" t="str">
            <v>김민지</v>
          </cell>
          <cell r="E14" t="str">
            <v>경기체육고</v>
          </cell>
          <cell r="F14" t="str">
            <v>1:08:10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박서희 김나영 김지혜 권하영</v>
          </cell>
          <cell r="E11" t="str">
            <v>경기체육고</v>
          </cell>
          <cell r="F11">
            <v>49.18</v>
          </cell>
        </row>
        <row r="12">
          <cell r="C12" t="str">
            <v>김하은 성하원 김미수 박예빈</v>
          </cell>
          <cell r="E12" t="str">
            <v>경기용인고</v>
          </cell>
          <cell r="F12">
            <v>49.19</v>
          </cell>
        </row>
        <row r="13">
          <cell r="C13" t="str">
            <v>이나경 이가은 신소정 김송희</v>
          </cell>
          <cell r="E13" t="str">
            <v>경북체육고</v>
          </cell>
          <cell r="F13" t="str">
            <v>49.30</v>
          </cell>
        </row>
        <row r="14">
          <cell r="C14" t="str">
            <v>조선정 조수현 옥민경 한예솔</v>
          </cell>
          <cell r="E14" t="str">
            <v>경남체육고</v>
          </cell>
          <cell r="F14" t="str">
            <v>50.10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손은빈 서희연 변영주 하제영</v>
          </cell>
          <cell r="E11" t="str">
            <v>서울체육고</v>
          </cell>
          <cell r="F11" t="str">
            <v>4:02.26</v>
          </cell>
        </row>
        <row r="12">
          <cell r="C12" t="str">
            <v>이가은 김민지 신소정 이나경</v>
          </cell>
          <cell r="E12" t="str">
            <v>경북체육고</v>
          </cell>
          <cell r="F12" t="str">
            <v>4:03.60</v>
          </cell>
        </row>
        <row r="13">
          <cell r="C13" t="str">
            <v>김성은 김가인 김지현 박수정</v>
          </cell>
          <cell r="E13" t="str">
            <v>속초여자고</v>
          </cell>
          <cell r="F13" t="str">
            <v>4:33.17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7종경기"/>
    </sheetNames>
    <sheetDataSet>
      <sheetData sheetId="0">
        <row r="11">
          <cell r="C11" t="str">
            <v>김한결</v>
          </cell>
          <cell r="E11" t="str">
            <v>강원체육고</v>
          </cell>
          <cell r="F11" t="str">
            <v>1.60</v>
          </cell>
        </row>
        <row r="12">
          <cell r="C12" t="str">
            <v>전미소</v>
          </cell>
          <cell r="E12" t="str">
            <v>경기과천중앙고</v>
          </cell>
          <cell r="F12" t="str">
            <v>1.50</v>
          </cell>
        </row>
      </sheetData>
      <sheetData sheetId="1">
        <row r="11">
          <cell r="C11" t="str">
            <v>문하은</v>
          </cell>
          <cell r="E11" t="str">
            <v>예천여자고</v>
          </cell>
          <cell r="F11" t="str">
            <v>2.80</v>
          </cell>
        </row>
        <row r="12">
          <cell r="C12" t="str">
            <v>홍수민</v>
          </cell>
          <cell r="E12" t="str">
            <v>서울체육고</v>
          </cell>
          <cell r="F12" t="str">
            <v>2.60</v>
          </cell>
        </row>
        <row r="13">
          <cell r="C13" t="str">
            <v>김하윤</v>
          </cell>
          <cell r="E13" t="str">
            <v>서울체육고</v>
          </cell>
          <cell r="F13" t="str">
            <v>2.60</v>
          </cell>
        </row>
      </sheetData>
      <sheetData sheetId="2">
        <row r="11">
          <cell r="C11" t="str">
            <v>김단비</v>
          </cell>
          <cell r="E11" t="str">
            <v>대전체육고</v>
          </cell>
          <cell r="F11" t="str">
            <v>5.70</v>
          </cell>
          <cell r="G11" t="str">
            <v>0.7</v>
          </cell>
        </row>
        <row r="12">
          <cell r="C12" t="str">
            <v>박혜정</v>
          </cell>
          <cell r="E12" t="str">
            <v>전남체육고</v>
          </cell>
          <cell r="F12">
            <v>5.46</v>
          </cell>
          <cell r="G12" t="str">
            <v>2.3</v>
          </cell>
        </row>
        <row r="13">
          <cell r="C13" t="str">
            <v>박수빈</v>
          </cell>
          <cell r="E13" t="str">
            <v>경기가평고</v>
          </cell>
          <cell r="F13">
            <v>5.19</v>
          </cell>
          <cell r="G13">
            <v>1.2</v>
          </cell>
        </row>
        <row r="14">
          <cell r="C14" t="str">
            <v>옥민경</v>
          </cell>
          <cell r="E14" t="str">
            <v>경남체육고</v>
          </cell>
          <cell r="F14">
            <v>4.87</v>
          </cell>
          <cell r="G14" t="str">
            <v>1.5</v>
          </cell>
        </row>
        <row r="15">
          <cell r="C15" t="str">
            <v>박진서</v>
          </cell>
          <cell r="E15" t="str">
            <v>경기심원고</v>
          </cell>
          <cell r="F15" t="str">
            <v>4.60</v>
          </cell>
          <cell r="G15" t="str">
            <v>1.9</v>
          </cell>
        </row>
        <row r="16">
          <cell r="C16" t="str">
            <v>김지현</v>
          </cell>
          <cell r="E16" t="str">
            <v>경기소래고</v>
          </cell>
          <cell r="F16">
            <v>4.58</v>
          </cell>
          <cell r="G16" t="str">
            <v>1.6</v>
          </cell>
        </row>
        <row r="17">
          <cell r="C17" t="str">
            <v>유진</v>
          </cell>
          <cell r="E17" t="str">
            <v>경기소래고</v>
          </cell>
          <cell r="F17">
            <v>3.65</v>
          </cell>
          <cell r="G17" t="str">
            <v>0.8</v>
          </cell>
        </row>
      </sheetData>
      <sheetData sheetId="3">
        <row r="11">
          <cell r="C11" t="str">
            <v>유진</v>
          </cell>
          <cell r="E11" t="str">
            <v>경기소래고</v>
          </cell>
          <cell r="F11">
            <v>11.55</v>
          </cell>
          <cell r="G11">
            <v>0.2</v>
          </cell>
        </row>
        <row r="12">
          <cell r="C12" t="str">
            <v>김바다</v>
          </cell>
          <cell r="E12" t="str">
            <v>대전체육고</v>
          </cell>
          <cell r="F12">
            <v>11.43</v>
          </cell>
          <cell r="G12">
            <v>1.2</v>
          </cell>
        </row>
        <row r="13">
          <cell r="C13" t="str">
            <v>박진서</v>
          </cell>
          <cell r="E13" t="str">
            <v>경기심원고</v>
          </cell>
          <cell r="F13">
            <v>11.25</v>
          </cell>
          <cell r="G13">
            <v>0.6</v>
          </cell>
        </row>
        <row r="14">
          <cell r="C14" t="str">
            <v>박수빈</v>
          </cell>
          <cell r="E14" t="str">
            <v>경기가평고</v>
          </cell>
          <cell r="F14">
            <v>10.79</v>
          </cell>
          <cell r="G14">
            <v>1.9</v>
          </cell>
        </row>
        <row r="15">
          <cell r="C15" t="str">
            <v>김지현</v>
          </cell>
          <cell r="E15" t="str">
            <v>경기소래고</v>
          </cell>
          <cell r="F15">
            <v>10.61</v>
          </cell>
          <cell r="G15">
            <v>0.1</v>
          </cell>
        </row>
      </sheetData>
      <sheetData sheetId="4">
        <row r="11">
          <cell r="C11" t="str">
            <v>남경민</v>
          </cell>
          <cell r="E11" t="str">
            <v>인천체육고</v>
          </cell>
          <cell r="F11" t="str">
            <v>12.60</v>
          </cell>
        </row>
        <row r="12">
          <cell r="C12" t="str">
            <v>박소담</v>
          </cell>
          <cell r="E12" t="str">
            <v>충현고</v>
          </cell>
          <cell r="F12">
            <v>10.61</v>
          </cell>
        </row>
        <row r="13">
          <cell r="C13" t="str">
            <v>주형원</v>
          </cell>
          <cell r="E13" t="str">
            <v>충현고</v>
          </cell>
          <cell r="F13">
            <v>10.15</v>
          </cell>
        </row>
        <row r="14">
          <cell r="C14" t="str">
            <v>임채완</v>
          </cell>
          <cell r="E14" t="str">
            <v>경기심원고</v>
          </cell>
          <cell r="F14">
            <v>7.67</v>
          </cell>
        </row>
      </sheetData>
      <sheetData sheetId="5">
        <row r="11">
          <cell r="C11" t="str">
            <v>정채윤</v>
          </cell>
          <cell r="E11" t="str">
            <v>충북체육고</v>
          </cell>
          <cell r="F11" t="str">
            <v>46.30</v>
          </cell>
        </row>
        <row r="12">
          <cell r="C12" t="str">
            <v>박수진</v>
          </cell>
          <cell r="E12" t="str">
            <v>이리공업고</v>
          </cell>
          <cell r="F12" t="str">
            <v>42.96</v>
          </cell>
        </row>
        <row r="13">
          <cell r="C13" t="str">
            <v>심명진</v>
          </cell>
          <cell r="E13" t="str">
            <v>울산스포츠과학고</v>
          </cell>
          <cell r="F13" t="str">
            <v>40.14</v>
          </cell>
        </row>
        <row r="14">
          <cell r="C14" t="str">
            <v>이아빈</v>
          </cell>
          <cell r="E14" t="str">
            <v>이리공업고</v>
          </cell>
          <cell r="F14" t="str">
            <v>39.96</v>
          </cell>
        </row>
        <row r="15">
          <cell r="C15" t="str">
            <v>김예은</v>
          </cell>
          <cell r="E15" t="str">
            <v>강원체육고</v>
          </cell>
          <cell r="F15" t="str">
            <v>39.37</v>
          </cell>
        </row>
        <row r="16">
          <cell r="C16" t="str">
            <v>양은서</v>
          </cell>
          <cell r="E16" t="str">
            <v>경기체육고</v>
          </cell>
          <cell r="F16" t="str">
            <v>37.35</v>
          </cell>
        </row>
        <row r="17">
          <cell r="C17" t="str">
            <v>임채완</v>
          </cell>
          <cell r="E17" t="str">
            <v>경기심원고</v>
          </cell>
          <cell r="F17" t="str">
            <v>29.51</v>
          </cell>
        </row>
      </sheetData>
      <sheetData sheetId="6">
        <row r="11">
          <cell r="C11" t="str">
            <v>김다미</v>
          </cell>
          <cell r="E11" t="str">
            <v>광주체육고</v>
          </cell>
          <cell r="F11">
            <v>50.17</v>
          </cell>
        </row>
        <row r="12">
          <cell r="C12" t="str">
            <v>박민지</v>
          </cell>
          <cell r="E12" t="str">
            <v>전북체육고</v>
          </cell>
          <cell r="F12">
            <v>49.02</v>
          </cell>
        </row>
        <row r="13">
          <cell r="C13" t="str">
            <v>이민지</v>
          </cell>
          <cell r="E13" t="str">
            <v>충북체육고</v>
          </cell>
          <cell r="F13">
            <v>45.08</v>
          </cell>
        </row>
        <row r="14">
          <cell r="C14" t="str">
            <v>홍승연</v>
          </cell>
          <cell r="E14" t="str">
            <v>이리공업고</v>
          </cell>
          <cell r="F14">
            <v>42.99</v>
          </cell>
        </row>
        <row r="15">
          <cell r="C15" t="str">
            <v>이수민</v>
          </cell>
          <cell r="E15" t="str">
            <v>충북체육고</v>
          </cell>
          <cell r="F15">
            <v>39.44</v>
          </cell>
        </row>
        <row r="16">
          <cell r="C16" t="str">
            <v>손채연</v>
          </cell>
          <cell r="E16" t="str">
            <v>충현고</v>
          </cell>
          <cell r="F16">
            <v>38.520000000000003</v>
          </cell>
        </row>
        <row r="17">
          <cell r="C17" t="str">
            <v>박소담</v>
          </cell>
          <cell r="E17" t="str">
            <v>충현고</v>
          </cell>
          <cell r="F17" t="str">
            <v>37.30</v>
          </cell>
        </row>
        <row r="18">
          <cell r="C18" t="str">
            <v>주형원</v>
          </cell>
          <cell r="E18" t="str">
            <v>충현고</v>
          </cell>
          <cell r="F18">
            <v>31.27</v>
          </cell>
        </row>
      </sheetData>
      <sheetData sheetId="7">
        <row r="11">
          <cell r="C11" t="str">
            <v>이세빈</v>
          </cell>
          <cell r="E11" t="str">
            <v>이리공업고</v>
          </cell>
          <cell r="F11">
            <v>44.76</v>
          </cell>
        </row>
        <row r="12">
          <cell r="C12" t="str">
            <v>김어진</v>
          </cell>
          <cell r="E12" t="str">
            <v>경기체육고</v>
          </cell>
          <cell r="F12">
            <v>44.05</v>
          </cell>
        </row>
        <row r="13">
          <cell r="C13" t="str">
            <v>표현</v>
          </cell>
          <cell r="E13" t="str">
            <v>인천체육고</v>
          </cell>
          <cell r="F13">
            <v>42.18</v>
          </cell>
        </row>
        <row r="14">
          <cell r="C14" t="str">
            <v>김원우</v>
          </cell>
          <cell r="E14" t="str">
            <v>서울체육고</v>
          </cell>
          <cell r="F14" t="str">
            <v>38.90</v>
          </cell>
        </row>
        <row r="15">
          <cell r="C15" t="str">
            <v>김우영</v>
          </cell>
          <cell r="E15" t="str">
            <v>전남체육고</v>
          </cell>
          <cell r="F15">
            <v>32.15</v>
          </cell>
        </row>
        <row r="16">
          <cell r="C16" t="str">
            <v>김리진</v>
          </cell>
          <cell r="E16" t="str">
            <v>울산스포츠과학고</v>
          </cell>
          <cell r="F16">
            <v>31.54</v>
          </cell>
        </row>
        <row r="17">
          <cell r="C17" t="str">
            <v>정아영</v>
          </cell>
          <cell r="E17" t="str">
            <v>충북체육고</v>
          </cell>
          <cell r="F17">
            <v>28.59</v>
          </cell>
        </row>
        <row r="18">
          <cell r="C18" t="str">
            <v>김도연</v>
          </cell>
          <cell r="E18" t="str">
            <v>울산스포츠과학고</v>
          </cell>
          <cell r="F18">
            <v>22.98</v>
          </cell>
        </row>
      </sheetData>
      <sheetData sheetId="8">
        <row r="11">
          <cell r="C11" t="str">
            <v>고은빈</v>
          </cell>
          <cell r="E11" t="str">
            <v>신명고</v>
          </cell>
          <cell r="F11" t="str">
            <v>4,184점</v>
          </cell>
        </row>
        <row r="12">
          <cell r="C12" t="str">
            <v>공민경</v>
          </cell>
          <cell r="E12" t="str">
            <v>경북체육고</v>
          </cell>
          <cell r="F12" t="str">
            <v>3,936점</v>
          </cell>
        </row>
        <row r="13">
          <cell r="C13" t="str">
            <v>이서연</v>
          </cell>
          <cell r="E13" t="str">
            <v>신명고</v>
          </cell>
          <cell r="F13" t="str">
            <v>3,617점</v>
          </cell>
        </row>
        <row r="14">
          <cell r="C14" t="str">
            <v>이선주</v>
          </cell>
          <cell r="E14" t="str">
            <v>대전체육고</v>
          </cell>
          <cell r="F14" t="str">
            <v>3,324점</v>
          </cell>
        </row>
        <row r="15">
          <cell r="C15" t="str">
            <v>이희령</v>
          </cell>
          <cell r="E15" t="str">
            <v>강원체육고</v>
          </cell>
          <cell r="F15" t="str">
            <v>3,303점</v>
          </cell>
        </row>
        <row r="16">
          <cell r="C16" t="str">
            <v>손민지</v>
          </cell>
          <cell r="E16" t="str">
            <v>경기원곡고</v>
          </cell>
          <cell r="F16" t="str">
            <v>3,249점</v>
          </cell>
        </row>
        <row r="17">
          <cell r="C17" t="str">
            <v>장세림</v>
          </cell>
          <cell r="E17" t="str">
            <v>인일여자고</v>
          </cell>
          <cell r="F17" t="str">
            <v>3,217점</v>
          </cell>
        </row>
        <row r="18">
          <cell r="C18" t="str">
            <v>조준희</v>
          </cell>
          <cell r="E18" t="str">
            <v>충북체육고</v>
          </cell>
          <cell r="F18" t="str">
            <v>2,891점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-1.4</v>
          </cell>
        </row>
        <row r="11">
          <cell r="C11" t="str">
            <v>김현민</v>
          </cell>
          <cell r="E11" t="str">
            <v>충북체육고</v>
          </cell>
          <cell r="F11">
            <v>11.25</v>
          </cell>
        </row>
        <row r="12">
          <cell r="C12" t="str">
            <v>김동하</v>
          </cell>
          <cell r="E12" t="str">
            <v>경기체육고</v>
          </cell>
          <cell r="F12">
            <v>11.36</v>
          </cell>
        </row>
        <row r="13">
          <cell r="C13" t="str">
            <v>이성진</v>
          </cell>
          <cell r="E13" t="str">
            <v>서울체육고</v>
          </cell>
          <cell r="F13">
            <v>11.44</v>
          </cell>
        </row>
        <row r="14">
          <cell r="C14" t="str">
            <v>김현욱</v>
          </cell>
          <cell r="E14" t="str">
            <v>울산스포츠과학고</v>
          </cell>
          <cell r="F14">
            <v>11.45</v>
          </cell>
        </row>
        <row r="15">
          <cell r="C15" t="str">
            <v>정현우</v>
          </cell>
          <cell r="E15" t="str">
            <v>인천체육고</v>
          </cell>
          <cell r="F15">
            <v>11.52</v>
          </cell>
        </row>
        <row r="16">
          <cell r="C16" t="str">
            <v>최명진</v>
          </cell>
          <cell r="E16" t="str">
            <v>경기원곡고</v>
          </cell>
          <cell r="F16">
            <v>11.55</v>
          </cell>
        </row>
        <row r="17">
          <cell r="C17" t="str">
            <v>이연우</v>
          </cell>
          <cell r="E17" t="str">
            <v>전남체육고</v>
          </cell>
          <cell r="F17" t="str">
            <v>11.60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이현용</v>
          </cell>
          <cell r="E11" t="str">
            <v>충북체육고</v>
          </cell>
          <cell r="F11">
            <v>50.49</v>
          </cell>
        </row>
        <row r="12">
          <cell r="C12" t="str">
            <v>조현수</v>
          </cell>
          <cell r="E12" t="str">
            <v>경남체육고</v>
          </cell>
          <cell r="F12">
            <v>50.67</v>
          </cell>
        </row>
        <row r="13">
          <cell r="C13" t="str">
            <v>김태영</v>
          </cell>
          <cell r="E13" t="str">
            <v>강원체육고</v>
          </cell>
          <cell r="F13">
            <v>51.35</v>
          </cell>
        </row>
        <row r="14">
          <cell r="C14" t="str">
            <v>안경우</v>
          </cell>
          <cell r="E14" t="str">
            <v>경북체육고</v>
          </cell>
          <cell r="F14">
            <v>52.21</v>
          </cell>
        </row>
        <row r="15">
          <cell r="C15" t="str">
            <v>박용희</v>
          </cell>
          <cell r="E15" t="str">
            <v>전남체육고</v>
          </cell>
          <cell r="F15">
            <v>52.24</v>
          </cell>
        </row>
        <row r="16">
          <cell r="C16" t="str">
            <v>임우진</v>
          </cell>
          <cell r="E16" t="str">
            <v>평촌경영고</v>
          </cell>
          <cell r="F16" t="str">
            <v>52.90</v>
          </cell>
        </row>
        <row r="17">
          <cell r="C17" t="str">
            <v>배건탁</v>
          </cell>
          <cell r="E17" t="str">
            <v>경기모바일과학고</v>
          </cell>
          <cell r="F17">
            <v>53.05</v>
          </cell>
        </row>
        <row r="18">
          <cell r="C18" t="str">
            <v>엄기현</v>
          </cell>
          <cell r="E18" t="str">
            <v>경기소래고</v>
          </cell>
          <cell r="F18">
            <v>55.24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이준수</v>
          </cell>
          <cell r="E11" t="str">
            <v>단양고</v>
          </cell>
          <cell r="F11" t="str">
            <v>4:06.68</v>
          </cell>
        </row>
        <row r="12">
          <cell r="C12" t="str">
            <v>김대훈</v>
          </cell>
          <cell r="E12" t="str">
            <v>양정고</v>
          </cell>
          <cell r="F12" t="str">
            <v>4:08.92</v>
          </cell>
        </row>
        <row r="13">
          <cell r="C13" t="str">
            <v>홍형선</v>
          </cell>
          <cell r="E13" t="str">
            <v>문창고</v>
          </cell>
          <cell r="F13" t="str">
            <v>4:28.21</v>
          </cell>
        </row>
        <row r="14">
          <cell r="C14" t="str">
            <v>박상욱</v>
          </cell>
          <cell r="E14" t="str">
            <v>강릉명륜고</v>
          </cell>
          <cell r="F14" t="str">
            <v>4:32.39</v>
          </cell>
        </row>
        <row r="15">
          <cell r="C15" t="str">
            <v>송성재</v>
          </cell>
          <cell r="E15" t="str">
            <v>김포제일공업고</v>
          </cell>
          <cell r="F15" t="str">
            <v>4:45.45</v>
          </cell>
        </row>
        <row r="16">
          <cell r="C16" t="str">
            <v>이재우</v>
          </cell>
          <cell r="E16" t="str">
            <v>대전체육고</v>
          </cell>
          <cell r="F16" t="str">
            <v>4:49.21</v>
          </cell>
        </row>
        <row r="17">
          <cell r="C17" t="str">
            <v>주성민</v>
          </cell>
          <cell r="E17" t="str">
            <v>경기광주중앙고</v>
          </cell>
          <cell r="F17" t="str">
            <v>4:55.22</v>
          </cell>
        </row>
        <row r="18">
          <cell r="C18" t="str">
            <v>강만세</v>
          </cell>
          <cell r="E18" t="str">
            <v>전남체육고</v>
          </cell>
          <cell r="F18" t="str">
            <v>5:22.83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오성윤</v>
          </cell>
          <cell r="E11" t="str">
            <v>배문중</v>
          </cell>
          <cell r="F11" t="str">
            <v>9:28.35</v>
          </cell>
        </row>
        <row r="12">
          <cell r="C12" t="str">
            <v>심규현</v>
          </cell>
          <cell r="E12" t="str">
            <v>배문중</v>
          </cell>
          <cell r="F12" t="str">
            <v>9:36.53</v>
          </cell>
        </row>
        <row r="13">
          <cell r="C13" t="str">
            <v>김수용</v>
          </cell>
          <cell r="E13" t="str">
            <v>법성중</v>
          </cell>
          <cell r="F13" t="str">
            <v>9:43.05</v>
          </cell>
        </row>
        <row r="14">
          <cell r="C14" t="str">
            <v>김은혁</v>
          </cell>
          <cell r="E14" t="str">
            <v>배문중</v>
          </cell>
          <cell r="F14" t="str">
            <v>9:46.40</v>
          </cell>
        </row>
        <row r="15">
          <cell r="C15" t="str">
            <v>고동욱</v>
          </cell>
          <cell r="E15" t="str">
            <v>제주중</v>
          </cell>
          <cell r="F15" t="str">
            <v>9:52.39</v>
          </cell>
        </row>
        <row r="16">
          <cell r="C16" t="str">
            <v>김영재</v>
          </cell>
          <cell r="E16" t="str">
            <v>경기동부중</v>
          </cell>
          <cell r="F16" t="str">
            <v>9:55.09</v>
          </cell>
        </row>
        <row r="17">
          <cell r="C17" t="str">
            <v>이정훈</v>
          </cell>
          <cell r="E17" t="str">
            <v>순심중</v>
          </cell>
          <cell r="F17" t="str">
            <v>9:58.48</v>
          </cell>
        </row>
        <row r="18">
          <cell r="C18" t="str">
            <v>김동환</v>
          </cell>
          <cell r="E18" t="str">
            <v>순심중</v>
          </cell>
          <cell r="F18" t="str">
            <v>10:07.07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김홍록</v>
          </cell>
          <cell r="E11" t="str">
            <v>배문고</v>
          </cell>
          <cell r="F11" t="str">
            <v>16:56.42</v>
          </cell>
        </row>
        <row r="12">
          <cell r="C12" t="str">
            <v>김윤식</v>
          </cell>
          <cell r="E12" t="str">
            <v>배문고</v>
          </cell>
          <cell r="F12" t="str">
            <v>17:03.25</v>
          </cell>
        </row>
        <row r="13">
          <cell r="C13" t="str">
            <v>왕승호</v>
          </cell>
          <cell r="E13" t="str">
            <v>충북체육고</v>
          </cell>
          <cell r="F13" t="str">
            <v>17:05.88</v>
          </cell>
        </row>
        <row r="14">
          <cell r="C14" t="str">
            <v>김성문</v>
          </cell>
          <cell r="E14" t="str">
            <v>충북체육고</v>
          </cell>
          <cell r="F14" t="str">
            <v>17:12.33</v>
          </cell>
        </row>
        <row r="15">
          <cell r="C15" t="str">
            <v>김하늘</v>
          </cell>
          <cell r="E15" t="str">
            <v>강릉명륜고</v>
          </cell>
          <cell r="F15" t="str">
            <v>17:18.12</v>
          </cell>
        </row>
        <row r="16">
          <cell r="C16" t="str">
            <v>김민우</v>
          </cell>
          <cell r="E16" t="str">
            <v>순심고</v>
          </cell>
          <cell r="F16" t="str">
            <v>17:27.09</v>
          </cell>
        </row>
        <row r="17">
          <cell r="C17" t="str">
            <v>김민수</v>
          </cell>
          <cell r="E17" t="str">
            <v>충북체육고</v>
          </cell>
          <cell r="F17" t="str">
            <v>17:28.46</v>
          </cell>
        </row>
        <row r="18">
          <cell r="C18" t="str">
            <v>정진혁</v>
          </cell>
          <cell r="E18" t="str">
            <v>경기체육고</v>
          </cell>
          <cell r="F18" t="str">
            <v>17:44.30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포환"/>
      <sheetName val="원반"/>
    </sheetNames>
    <sheetDataSet>
      <sheetData sheetId="0">
        <row r="11">
          <cell r="C11" t="str">
            <v>김성곤</v>
          </cell>
          <cell r="E11" t="str">
            <v>충남고</v>
          </cell>
          <cell r="F11">
            <v>7.11</v>
          </cell>
          <cell r="G11">
            <v>1.6</v>
          </cell>
        </row>
        <row r="12">
          <cell r="C12" t="str">
            <v>오태근</v>
          </cell>
          <cell r="E12" t="str">
            <v>경북체육고</v>
          </cell>
          <cell r="F12">
            <v>6.85</v>
          </cell>
          <cell r="G12">
            <v>2.4</v>
          </cell>
        </row>
        <row r="13">
          <cell r="C13" t="str">
            <v>박준영</v>
          </cell>
          <cell r="E13" t="str">
            <v>경북체육고</v>
          </cell>
          <cell r="F13">
            <v>6.82</v>
          </cell>
          <cell r="G13">
            <v>0.6</v>
          </cell>
        </row>
        <row r="14">
          <cell r="C14" t="str">
            <v>김인범</v>
          </cell>
          <cell r="E14" t="str">
            <v>경기모바일과학고</v>
          </cell>
          <cell r="F14">
            <v>6.66</v>
          </cell>
          <cell r="G14">
            <v>1.1000000000000001</v>
          </cell>
        </row>
        <row r="15">
          <cell r="C15" t="str">
            <v>정병철</v>
          </cell>
          <cell r="E15" t="str">
            <v>경기유신고</v>
          </cell>
          <cell r="F15" t="str">
            <v>6.60</v>
          </cell>
          <cell r="G15" t="str">
            <v>1.0</v>
          </cell>
        </row>
        <row r="16">
          <cell r="C16" t="str">
            <v>윤성현</v>
          </cell>
          <cell r="E16" t="str">
            <v>경남체육고</v>
          </cell>
          <cell r="F16">
            <v>6.55</v>
          </cell>
          <cell r="G16">
            <v>2.7</v>
          </cell>
        </row>
        <row r="17">
          <cell r="C17" t="str">
            <v>유현석</v>
          </cell>
          <cell r="E17" t="str">
            <v>강원체육고</v>
          </cell>
          <cell r="F17">
            <v>6.44</v>
          </cell>
          <cell r="G17">
            <v>0.9</v>
          </cell>
        </row>
        <row r="18">
          <cell r="C18" t="str">
            <v>음지원</v>
          </cell>
          <cell r="E18" t="str">
            <v>경북체육고</v>
          </cell>
          <cell r="F18">
            <v>6.11</v>
          </cell>
          <cell r="G18">
            <v>1.9</v>
          </cell>
        </row>
      </sheetData>
      <sheetData sheetId="1">
        <row r="11">
          <cell r="C11" t="str">
            <v>김태현</v>
          </cell>
          <cell r="E11" t="str">
            <v>충북체육고</v>
          </cell>
          <cell r="F11">
            <v>13.55</v>
          </cell>
        </row>
        <row r="12">
          <cell r="C12" t="str">
            <v>홍동락</v>
          </cell>
          <cell r="E12" t="str">
            <v>서울체육고</v>
          </cell>
          <cell r="F12">
            <v>12.16</v>
          </cell>
        </row>
        <row r="13">
          <cell r="C13" t="str">
            <v>박용주</v>
          </cell>
          <cell r="E13" t="str">
            <v>전남체육고</v>
          </cell>
          <cell r="F13">
            <v>8.18</v>
          </cell>
        </row>
      </sheetData>
      <sheetData sheetId="2">
        <row r="11">
          <cell r="C11" t="str">
            <v>이요섭</v>
          </cell>
          <cell r="E11" t="str">
            <v>충현고</v>
          </cell>
          <cell r="F11">
            <v>39.090000000000003</v>
          </cell>
        </row>
        <row r="12">
          <cell r="C12" t="str">
            <v>양재우</v>
          </cell>
          <cell r="E12" t="str">
            <v>강원체육고</v>
          </cell>
          <cell r="F12">
            <v>34.69</v>
          </cell>
        </row>
        <row r="13">
          <cell r="C13" t="str">
            <v>윤효식</v>
          </cell>
          <cell r="E13" t="str">
            <v>강원체육고</v>
          </cell>
          <cell r="F13">
            <v>33.75</v>
          </cell>
        </row>
        <row r="14">
          <cell r="C14" t="str">
            <v>김범진</v>
          </cell>
          <cell r="E14" t="str">
            <v>서울체육고</v>
          </cell>
          <cell r="F14">
            <v>33.53</v>
          </cell>
        </row>
        <row r="15">
          <cell r="C15" t="str">
            <v>박현민</v>
          </cell>
          <cell r="E15" t="str">
            <v>경북체육고</v>
          </cell>
          <cell r="F15">
            <v>30.78</v>
          </cell>
        </row>
        <row r="16">
          <cell r="C16" t="str">
            <v>이의석</v>
          </cell>
          <cell r="E16" t="str">
            <v>신명고</v>
          </cell>
          <cell r="F16">
            <v>24.91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-0.3</v>
          </cell>
        </row>
        <row r="11">
          <cell r="C11" t="str">
            <v>한서정</v>
          </cell>
          <cell r="E11" t="str">
            <v>서울체육고</v>
          </cell>
          <cell r="F11">
            <v>12.74</v>
          </cell>
        </row>
        <row r="12">
          <cell r="C12" t="str">
            <v>서다현</v>
          </cell>
          <cell r="E12" t="str">
            <v>용남고</v>
          </cell>
          <cell r="F12">
            <v>12.84</v>
          </cell>
        </row>
        <row r="13">
          <cell r="C13" t="str">
            <v>박미나</v>
          </cell>
          <cell r="E13" t="str">
            <v>포항두호고</v>
          </cell>
          <cell r="F13">
            <v>12.92</v>
          </cell>
        </row>
        <row r="14">
          <cell r="C14" t="str">
            <v>권혜림</v>
          </cell>
          <cell r="E14" t="str">
            <v>경기원곡고</v>
          </cell>
          <cell r="F14">
            <v>13.15</v>
          </cell>
        </row>
        <row r="15">
          <cell r="C15" t="str">
            <v>유지민</v>
          </cell>
          <cell r="E15" t="str">
            <v>서울체육고</v>
          </cell>
          <cell r="F15">
            <v>13.58</v>
          </cell>
        </row>
        <row r="16">
          <cell r="C16" t="str">
            <v>김문주</v>
          </cell>
          <cell r="E16" t="str">
            <v>경기덕계고</v>
          </cell>
          <cell r="F16">
            <v>13.63</v>
          </cell>
        </row>
        <row r="17">
          <cell r="C17" t="str">
            <v>공태경</v>
          </cell>
          <cell r="E17" t="str">
            <v>대전체육고</v>
          </cell>
          <cell r="F17">
            <v>14.65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정승연</v>
          </cell>
          <cell r="E11" t="str">
            <v>경명여자고</v>
          </cell>
          <cell r="F11" t="str">
            <v>1:00.85</v>
          </cell>
        </row>
        <row r="12">
          <cell r="C12" t="str">
            <v>신혜린</v>
          </cell>
          <cell r="E12" t="str">
            <v>평촌경영고</v>
          </cell>
          <cell r="F12" t="str">
            <v>1:01.16</v>
          </cell>
        </row>
        <row r="13">
          <cell r="C13" t="str">
            <v>이가은</v>
          </cell>
          <cell r="E13" t="str">
            <v>경북체육고</v>
          </cell>
          <cell r="F13" t="str">
            <v>1:01.34</v>
          </cell>
        </row>
        <row r="14">
          <cell r="C14" t="str">
            <v>변영주</v>
          </cell>
          <cell r="E14" t="str">
            <v>서울체육고</v>
          </cell>
          <cell r="F14" t="str">
            <v>1:01.56</v>
          </cell>
        </row>
        <row r="15">
          <cell r="C15" t="str">
            <v>오소현</v>
          </cell>
          <cell r="E15" t="str">
            <v>경기덕계고</v>
          </cell>
          <cell r="F15" t="str">
            <v>1:05.09</v>
          </cell>
        </row>
        <row r="16">
          <cell r="C16" t="str">
            <v>이선경</v>
          </cell>
          <cell r="E16" t="str">
            <v>대전체육고</v>
          </cell>
          <cell r="F16" t="str">
            <v>1:05.44</v>
          </cell>
        </row>
        <row r="17">
          <cell r="C17" t="str">
            <v>노승연</v>
          </cell>
          <cell r="E17" t="str">
            <v>태원고</v>
          </cell>
          <cell r="F17" t="str">
            <v>1:06.04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최수인</v>
          </cell>
          <cell r="E11" t="str">
            <v>김천한일여자고</v>
          </cell>
          <cell r="F11" t="str">
            <v>4:45.27</v>
          </cell>
        </row>
        <row r="12">
          <cell r="C12" t="str">
            <v>이서빈</v>
          </cell>
          <cell r="E12" t="str">
            <v>충현고</v>
          </cell>
          <cell r="F12" t="str">
            <v>4:46.86</v>
          </cell>
        </row>
        <row r="13">
          <cell r="C13" t="str">
            <v>심하영</v>
          </cell>
          <cell r="E13" t="str">
            <v>충북체육고</v>
          </cell>
          <cell r="F13" t="str">
            <v>4:53.37</v>
          </cell>
        </row>
        <row r="14">
          <cell r="C14" t="str">
            <v>김지현</v>
          </cell>
          <cell r="E14" t="str">
            <v>속초여자고</v>
          </cell>
          <cell r="F14" t="str">
            <v>5:32.91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이지은</v>
          </cell>
          <cell r="E11" t="str">
            <v>충북체육고</v>
          </cell>
          <cell r="F11" t="str">
            <v>19:54.15</v>
          </cell>
        </row>
        <row r="12">
          <cell r="C12" t="str">
            <v>우슬기</v>
          </cell>
          <cell r="E12" t="str">
            <v>강원체육고</v>
          </cell>
          <cell r="F12" t="str">
            <v>20:14.15</v>
          </cell>
        </row>
        <row r="13">
          <cell r="C13" t="str">
            <v>박정해</v>
          </cell>
          <cell r="E13" t="str">
            <v>김천한일여자고</v>
          </cell>
          <cell r="F13" t="str">
            <v>20:20.10</v>
          </cell>
        </row>
        <row r="14">
          <cell r="C14" t="str">
            <v>심효선</v>
          </cell>
          <cell r="E14" t="str">
            <v>충북체육고</v>
          </cell>
          <cell r="F14" t="str">
            <v>20:57.51</v>
          </cell>
        </row>
        <row r="15">
          <cell r="C15" t="str">
            <v>박수정</v>
          </cell>
          <cell r="E15" t="str">
            <v>속초여자고</v>
          </cell>
          <cell r="F15" t="str">
            <v>22:03.35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8">
          <cell r="G8" t="str">
            <v>-0.8</v>
          </cell>
        </row>
        <row r="11">
          <cell r="C11" t="str">
            <v>김주은</v>
          </cell>
          <cell r="E11" t="str">
            <v>신명고</v>
          </cell>
          <cell r="F11">
            <v>19.28</v>
          </cell>
        </row>
        <row r="12">
          <cell r="C12" t="str">
            <v>김여진</v>
          </cell>
          <cell r="E12" t="str">
            <v>서울체육고</v>
          </cell>
          <cell r="F12">
            <v>21.73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포환"/>
      <sheetName val="원반"/>
    </sheetNames>
    <sheetDataSet>
      <sheetData sheetId="0">
        <row r="11">
          <cell r="C11" t="str">
            <v>최지윤</v>
          </cell>
          <cell r="E11" t="str">
            <v>경북체육고</v>
          </cell>
          <cell r="F11">
            <v>5.59</v>
          </cell>
          <cell r="G11" t="str">
            <v>1.7</v>
          </cell>
        </row>
        <row r="12">
          <cell r="C12" t="str">
            <v>신예지</v>
          </cell>
          <cell r="E12" t="str">
            <v>대전체육고</v>
          </cell>
          <cell r="F12">
            <v>5.33</v>
          </cell>
          <cell r="G12">
            <v>2.8</v>
          </cell>
        </row>
        <row r="13">
          <cell r="C13" t="str">
            <v>조준희</v>
          </cell>
          <cell r="E13" t="str">
            <v>충북체육고</v>
          </cell>
          <cell r="F13" t="str">
            <v>4.50</v>
          </cell>
          <cell r="G13" t="str">
            <v>2.5</v>
          </cell>
        </row>
      </sheetData>
      <sheetData sheetId="1">
        <row r="11">
          <cell r="C11" t="str">
            <v>노수진</v>
          </cell>
          <cell r="E11" t="str">
            <v>전남체육고</v>
          </cell>
          <cell r="F11">
            <v>12.67</v>
          </cell>
        </row>
        <row r="12">
          <cell r="C12" t="str">
            <v>박채린</v>
          </cell>
          <cell r="E12" t="str">
            <v>경기체육고</v>
          </cell>
          <cell r="F12">
            <v>11.39</v>
          </cell>
        </row>
        <row r="13">
          <cell r="C13" t="str">
            <v>오영인</v>
          </cell>
          <cell r="E13" t="str">
            <v>서울체육고</v>
          </cell>
          <cell r="F13" t="str">
            <v>9.50</v>
          </cell>
        </row>
      </sheetData>
      <sheetData sheetId="2">
        <row r="11">
          <cell r="C11" t="str">
            <v>박효정</v>
          </cell>
          <cell r="E11" t="str">
            <v>서울체육고</v>
          </cell>
          <cell r="F11" t="str">
            <v>38.49</v>
          </cell>
        </row>
        <row r="12">
          <cell r="C12" t="str">
            <v>홍승연</v>
          </cell>
          <cell r="E12" t="str">
            <v>이리공업고</v>
          </cell>
          <cell r="F12" t="str">
            <v>32.43</v>
          </cell>
        </row>
        <row r="13">
          <cell r="C13" t="str">
            <v>최수인</v>
          </cell>
          <cell r="E13" t="str">
            <v>경북체육고</v>
          </cell>
          <cell r="F13" t="str">
            <v>29.96</v>
          </cell>
        </row>
        <row r="14">
          <cell r="C14" t="str">
            <v>배유진</v>
          </cell>
          <cell r="E14" t="str">
            <v>경북체육고</v>
          </cell>
          <cell r="F14" t="str">
            <v>28.00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-1.5</v>
          </cell>
        </row>
        <row r="11">
          <cell r="C11" t="str">
            <v>송동익</v>
          </cell>
          <cell r="E11" t="str">
            <v>울산스포츠과학중</v>
          </cell>
          <cell r="F11" t="str">
            <v>14.73 CR</v>
          </cell>
        </row>
        <row r="12">
          <cell r="C12" t="str">
            <v>장윤성</v>
          </cell>
          <cell r="E12" t="str">
            <v>경기와동중</v>
          </cell>
          <cell r="F12" t="str">
            <v>15.15</v>
          </cell>
        </row>
        <row r="13">
          <cell r="C13" t="str">
            <v>명민건</v>
          </cell>
          <cell r="E13" t="str">
            <v>목포하당중</v>
          </cell>
          <cell r="F13" t="str">
            <v>15.60</v>
          </cell>
        </row>
        <row r="14">
          <cell r="C14" t="str">
            <v>권용준</v>
          </cell>
          <cell r="E14" t="str">
            <v>은풍중</v>
          </cell>
          <cell r="F14" t="str">
            <v>16.39</v>
          </cell>
        </row>
        <row r="15">
          <cell r="C15" t="str">
            <v>김민재</v>
          </cell>
          <cell r="E15" t="str">
            <v>경기부천부곡중</v>
          </cell>
          <cell r="F15" t="str">
            <v>16.47</v>
          </cell>
        </row>
        <row r="16">
          <cell r="C16" t="str">
            <v>박무현</v>
          </cell>
          <cell r="E16" t="str">
            <v>삼성중</v>
          </cell>
          <cell r="F16" t="str">
            <v>17.11</v>
          </cell>
        </row>
        <row r="17">
          <cell r="C17" t="str">
            <v>정경인</v>
          </cell>
          <cell r="E17" t="str">
            <v>월배중</v>
          </cell>
          <cell r="F17" t="str">
            <v>17.79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이정훈</v>
          </cell>
          <cell r="E11" t="str">
            <v>배문중</v>
          </cell>
          <cell r="F11" t="str">
            <v>23:59.88</v>
          </cell>
        </row>
        <row r="12">
          <cell r="C12" t="str">
            <v>김가람</v>
          </cell>
          <cell r="E12" t="str">
            <v>배문중</v>
          </cell>
          <cell r="F12" t="str">
            <v>25:50.17</v>
          </cell>
        </row>
        <row r="13">
          <cell r="C13" t="str">
            <v>정제환</v>
          </cell>
          <cell r="E13" t="str">
            <v>경기석우중</v>
          </cell>
          <cell r="F13" t="str">
            <v>29:14.62</v>
          </cell>
        </row>
        <row r="14">
          <cell r="C14" t="str">
            <v>유성훈</v>
          </cell>
          <cell r="E14" t="str">
            <v>부산체육중</v>
          </cell>
          <cell r="F14" t="str">
            <v>30:37.64</v>
          </cell>
        </row>
        <row r="15">
          <cell r="C15" t="str">
            <v>김주원</v>
          </cell>
          <cell r="E15" t="str">
            <v>양양중</v>
          </cell>
          <cell r="F15" t="str">
            <v>31:35.47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송병찬 우인섭 김규섭 조이레</v>
          </cell>
          <cell r="E11" t="str">
            <v>월촌중학교</v>
          </cell>
          <cell r="F11" t="str">
            <v>44.47</v>
          </cell>
        </row>
        <row r="12">
          <cell r="C12" t="str">
            <v>이진서 원태민 유현석 김일현</v>
          </cell>
          <cell r="E12" t="str">
            <v>경기수성중학교</v>
          </cell>
          <cell r="F12" t="str">
            <v>44.83</v>
          </cell>
        </row>
        <row r="13">
          <cell r="C13" t="str">
            <v>이동인 이동호 이제희 안희성</v>
          </cell>
          <cell r="E13" t="str">
            <v>경기금파중학교</v>
          </cell>
          <cell r="F13" t="str">
            <v>45.38</v>
          </cell>
        </row>
        <row r="14">
          <cell r="C14" t="str">
            <v>정경인 배지훈 정해성 노호진</v>
          </cell>
          <cell r="E14" t="str">
            <v>월배중학교</v>
          </cell>
          <cell r="F14" t="str">
            <v>45.67</v>
          </cell>
        </row>
        <row r="15">
          <cell r="C15" t="str">
            <v>김노아 김태형 서정수 이지훈</v>
          </cell>
          <cell r="E15" t="str">
            <v>경기석우중학교</v>
          </cell>
          <cell r="F15" t="str">
            <v>46.41</v>
          </cell>
        </row>
        <row r="16">
          <cell r="C16" t="str">
            <v>다오반쯔엉 장윤성 임명섭 권예민</v>
          </cell>
          <cell r="E16" t="str">
            <v>경기와동중학교</v>
          </cell>
          <cell r="F16" t="str">
            <v>46.74</v>
          </cell>
        </row>
        <row r="17">
          <cell r="C17" t="str">
            <v>고재혁 이동현 고수완 고민범</v>
          </cell>
          <cell r="E17" t="str">
            <v>제주중학교</v>
          </cell>
          <cell r="F17" t="str">
            <v>47.56</v>
          </cell>
        </row>
        <row r="18">
          <cell r="C18" t="str">
            <v>이윤건 금교혁 윤태현 이창민</v>
          </cell>
          <cell r="E18" t="str">
            <v>경기산본중학교</v>
          </cell>
          <cell r="F18" t="str">
            <v>47.97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showGridLines="0" tabSelected="1" view="pageBreakPreview" zoomScale="120" zoomScaleSheetLayoutView="120" workbookViewId="0">
      <selection activeCell="E2" sqref="E2:T2"/>
    </sheetView>
  </sheetViews>
  <sheetFormatPr defaultRowHeight="14.4"/>
  <cols>
    <col min="1" max="1" width="2.296875" style="53" customWidth="1"/>
    <col min="2" max="2" width="5.3984375" customWidth="1"/>
    <col min="3" max="3" width="3.796875" customWidth="1"/>
    <col min="4" max="4" width="4.796875" customWidth="1"/>
    <col min="5" max="5" width="5.796875" customWidth="1"/>
    <col min="6" max="6" width="3.796875" customWidth="1"/>
    <col min="7" max="7" width="4.796875" customWidth="1"/>
    <col min="8" max="8" width="5.796875" customWidth="1"/>
    <col min="9" max="9" width="3.796875" customWidth="1"/>
    <col min="10" max="10" width="4.796875" customWidth="1"/>
    <col min="11" max="11" width="5.796875" customWidth="1"/>
    <col min="12" max="12" width="3.796875" customWidth="1"/>
    <col min="13" max="13" width="4.796875" customWidth="1"/>
    <col min="14" max="14" width="5.796875" customWidth="1"/>
    <col min="15" max="15" width="3.796875" customWidth="1"/>
    <col min="16" max="16" width="4.796875" customWidth="1"/>
    <col min="17" max="17" width="5.796875" customWidth="1"/>
    <col min="18" max="18" width="3.796875" customWidth="1"/>
    <col min="19" max="19" width="4.796875" customWidth="1"/>
    <col min="20" max="20" width="5.796875" customWidth="1"/>
    <col min="21" max="21" width="3.796875" customWidth="1"/>
    <col min="22" max="22" width="4.796875" customWidth="1"/>
    <col min="23" max="23" width="5.796875" customWidth="1"/>
    <col min="24" max="24" width="3.796875" customWidth="1"/>
    <col min="25" max="25" width="4.796875" customWidth="1"/>
    <col min="26" max="26" width="5.796875" customWidth="1"/>
  </cols>
  <sheetData>
    <row r="1" spans="1:26">
      <c r="A1" s="52"/>
    </row>
    <row r="2" spans="1:26" s="9" customFormat="1" ht="45" customHeight="1" thickBot="1">
      <c r="A2" s="52"/>
      <c r="B2" s="10"/>
      <c r="C2" s="10"/>
      <c r="D2" s="10"/>
      <c r="E2" s="117" t="s">
        <v>53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50" t="s">
        <v>3</v>
      </c>
      <c r="V2" s="50"/>
      <c r="W2" s="50"/>
      <c r="X2" s="50"/>
      <c r="Y2" s="50"/>
      <c r="Z2" s="50"/>
    </row>
    <row r="3" spans="1:26" s="9" customFormat="1" ht="15" thickTop="1">
      <c r="A3" s="53"/>
      <c r="B3" s="119" t="s">
        <v>4</v>
      </c>
      <c r="C3" s="119"/>
      <c r="D3" s="10"/>
      <c r="E3" s="10"/>
      <c r="F3" s="120" t="s">
        <v>54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5</v>
      </c>
      <c r="C5" s="2"/>
      <c r="D5" s="3" t="s">
        <v>6</v>
      </c>
      <c r="E5" s="4"/>
      <c r="F5" s="2"/>
      <c r="G5" s="3" t="s">
        <v>0</v>
      </c>
      <c r="H5" s="4"/>
      <c r="I5" s="2"/>
      <c r="J5" s="3" t="s">
        <v>7</v>
      </c>
      <c r="K5" s="4"/>
      <c r="L5" s="2"/>
      <c r="M5" s="3" t="s">
        <v>8</v>
      </c>
      <c r="N5" s="4"/>
      <c r="O5" s="2"/>
      <c r="P5" s="3" t="s">
        <v>9</v>
      </c>
      <c r="Q5" s="4"/>
      <c r="R5" s="2"/>
      <c r="S5" s="3" t="s">
        <v>1</v>
      </c>
      <c r="T5" s="4"/>
      <c r="U5" s="2"/>
      <c r="V5" s="3" t="s">
        <v>10</v>
      </c>
      <c r="W5" s="4"/>
      <c r="X5" s="2"/>
      <c r="Y5" s="3" t="s">
        <v>11</v>
      </c>
      <c r="Z5" s="4"/>
    </row>
    <row r="6" spans="1:26" ht="15" thickBot="1">
      <c r="A6" s="54"/>
      <c r="B6" s="6" t="s">
        <v>12</v>
      </c>
      <c r="C6" s="5" t="s">
        <v>13</v>
      </c>
      <c r="D6" s="5" t="s">
        <v>2</v>
      </c>
      <c r="E6" s="5" t="s">
        <v>14</v>
      </c>
      <c r="F6" s="5" t="s">
        <v>13</v>
      </c>
      <c r="G6" s="5" t="s">
        <v>2</v>
      </c>
      <c r="H6" s="5" t="s">
        <v>14</v>
      </c>
      <c r="I6" s="5" t="s">
        <v>13</v>
      </c>
      <c r="J6" s="5" t="s">
        <v>2</v>
      </c>
      <c r="K6" s="5" t="s">
        <v>14</v>
      </c>
      <c r="L6" s="5" t="s">
        <v>13</v>
      </c>
      <c r="M6" s="5" t="s">
        <v>2</v>
      </c>
      <c r="N6" s="5" t="s">
        <v>14</v>
      </c>
      <c r="O6" s="5" t="s">
        <v>13</v>
      </c>
      <c r="P6" s="5" t="s">
        <v>2</v>
      </c>
      <c r="Q6" s="5" t="s">
        <v>14</v>
      </c>
      <c r="R6" s="5" t="s">
        <v>13</v>
      </c>
      <c r="S6" s="5" t="s">
        <v>2</v>
      </c>
      <c r="T6" s="5" t="s">
        <v>14</v>
      </c>
      <c r="U6" s="5" t="s">
        <v>13</v>
      </c>
      <c r="V6" s="5" t="s">
        <v>2</v>
      </c>
      <c r="W6" s="5" t="s">
        <v>14</v>
      </c>
      <c r="X6" s="5" t="s">
        <v>13</v>
      </c>
      <c r="Y6" s="5" t="s">
        <v>2</v>
      </c>
      <c r="Z6" s="5" t="s">
        <v>14</v>
      </c>
    </row>
    <row r="7" spans="1:26" s="46" customFormat="1" ht="13.5" customHeight="1" thickTop="1">
      <c r="A7" s="113">
        <v>1</v>
      </c>
      <c r="B7" s="12" t="s">
        <v>15</v>
      </c>
      <c r="C7" s="58" t="str">
        <f>[1]결승기록지!$C$11</f>
        <v>서민준</v>
      </c>
      <c r="D7" s="59" t="str">
        <f>[1]결승기록지!$E$11</f>
        <v>울산스포츠과학중</v>
      </c>
      <c r="E7" s="27" t="str">
        <f>[1]결승기록지!$F$11</f>
        <v>11.04</v>
      </c>
      <c r="F7" s="58" t="str">
        <f>[1]결승기록지!$C$12</f>
        <v>박원진</v>
      </c>
      <c r="G7" s="59" t="str">
        <f>[1]결승기록지!$E$12</f>
        <v>반곡중</v>
      </c>
      <c r="H7" s="27" t="str">
        <f>[1]결승기록지!$F$12</f>
        <v>11.23</v>
      </c>
      <c r="I7" s="58" t="str">
        <f>[1]결승기록지!$C$13</f>
        <v>우인섭</v>
      </c>
      <c r="J7" s="59" t="str">
        <f>[1]결승기록지!$E$13</f>
        <v>월촌중</v>
      </c>
      <c r="K7" s="27" t="str">
        <f>[1]결승기록지!$F$13</f>
        <v>11.24</v>
      </c>
      <c r="L7" s="58" t="str">
        <f>[1]결승기록지!$C$14</f>
        <v>송동익</v>
      </c>
      <c r="M7" s="59" t="str">
        <f>[1]결승기록지!$E$14</f>
        <v>울산스포츠과학중</v>
      </c>
      <c r="N7" s="27" t="str">
        <f>[1]결승기록지!$F$14</f>
        <v>11.32</v>
      </c>
      <c r="O7" s="58" t="str">
        <f>[1]결승기록지!$C$15</f>
        <v>김태형</v>
      </c>
      <c r="P7" s="59" t="str">
        <f>[1]결승기록지!$E$15</f>
        <v>경기석우중</v>
      </c>
      <c r="Q7" s="27" t="str">
        <f>[1]결승기록지!$F$15</f>
        <v>11.42</v>
      </c>
      <c r="R7" s="58" t="str">
        <f>[1]결승기록지!$C$16</f>
        <v>김승호</v>
      </c>
      <c r="S7" s="59" t="str">
        <f>[1]결승기록지!$E$16</f>
        <v>대전체육중</v>
      </c>
      <c r="T7" s="27" t="str">
        <f>[1]결승기록지!$F$16</f>
        <v>11.49</v>
      </c>
      <c r="U7" s="58" t="str">
        <f>[1]결승기록지!$C$17</f>
        <v>이동호</v>
      </c>
      <c r="V7" s="59" t="str">
        <f>[1]결승기록지!$E$17</f>
        <v>경기금파중</v>
      </c>
      <c r="W7" s="27" t="str">
        <f>[1]결승기록지!$F$17</f>
        <v>11.50</v>
      </c>
      <c r="X7" s="58" t="str">
        <f>[1]결승기록지!$C$18</f>
        <v>최제원</v>
      </c>
      <c r="Y7" s="59" t="str">
        <f>[1]결승기록지!$E$18</f>
        <v>경기석우중</v>
      </c>
      <c r="Z7" s="27" t="str">
        <f>[1]결승기록지!$F$18</f>
        <v>11.71</v>
      </c>
    </row>
    <row r="8" spans="1:26" s="46" customFormat="1" ht="13.5" customHeight="1">
      <c r="A8" s="113"/>
      <c r="B8" s="13" t="s">
        <v>16</v>
      </c>
      <c r="C8" s="38"/>
      <c r="D8" s="63" t="str">
        <f>[1]결승기록지!$G$8</f>
        <v>-1.8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0"/>
    </row>
    <row r="9" spans="1:26" s="46" customFormat="1" ht="13.5" customHeight="1">
      <c r="A9" s="113">
        <v>2</v>
      </c>
      <c r="B9" s="14" t="s">
        <v>17</v>
      </c>
      <c r="C9" s="35" t="str">
        <f>[2]결승기록지!$C$11</f>
        <v>서민준</v>
      </c>
      <c r="D9" s="36" t="str">
        <f>[2]결승기록지!$E$11</f>
        <v>울산스포츠과학중</v>
      </c>
      <c r="E9" s="37" t="str">
        <f>[2]결승기록지!$F$11</f>
        <v>22.33 CR</v>
      </c>
      <c r="F9" s="35" t="str">
        <f>[2]결승기록지!$C$12</f>
        <v>박원진</v>
      </c>
      <c r="G9" s="36" t="str">
        <f>[2]결승기록지!$E$12</f>
        <v>반곡중</v>
      </c>
      <c r="H9" s="37" t="str">
        <f>[2]결승기록지!$F$12</f>
        <v>22.68</v>
      </c>
      <c r="I9" s="35" t="str">
        <f>[2]결승기록지!$C$13</f>
        <v>김승호</v>
      </c>
      <c r="J9" s="36" t="str">
        <f>[2]결승기록지!$E$13</f>
        <v>대전체육중</v>
      </c>
      <c r="K9" s="37" t="str">
        <f>[2]결승기록지!$F$13</f>
        <v>22.84</v>
      </c>
      <c r="L9" s="35" t="str">
        <f>[2]결승기록지!$C$14</f>
        <v>조휘인</v>
      </c>
      <c r="M9" s="36" t="str">
        <f>[2]결승기록지!$E$14</f>
        <v>경기덕계중</v>
      </c>
      <c r="N9" s="37" t="str">
        <f>[2]결승기록지!$F$14</f>
        <v>23.02</v>
      </c>
      <c r="O9" s="35" t="str">
        <f>[2]결승기록지!$C$15</f>
        <v>박선규</v>
      </c>
      <c r="P9" s="36" t="str">
        <f>[2]결승기록지!$E$15</f>
        <v>광주체육중</v>
      </c>
      <c r="Q9" s="37" t="str">
        <f>[2]결승기록지!$F$15</f>
        <v>23.24</v>
      </c>
      <c r="R9" s="35" t="str">
        <f>[2]결승기록지!$C$16</f>
        <v>김태형</v>
      </c>
      <c r="S9" s="36" t="str">
        <f>[2]결승기록지!$E$16</f>
        <v>경기석우중</v>
      </c>
      <c r="T9" s="37" t="str">
        <f>[2]결승기록지!$F$16</f>
        <v>23.49</v>
      </c>
      <c r="U9" s="35" t="str">
        <f>[2]결승기록지!$C$17</f>
        <v>방지용</v>
      </c>
      <c r="V9" s="36" t="str">
        <f>[2]결승기록지!$E$17</f>
        <v>경기가평중</v>
      </c>
      <c r="W9" s="37" t="str">
        <f>[2]결승기록지!$F$17</f>
        <v>23.61</v>
      </c>
      <c r="X9" s="35"/>
      <c r="Y9" s="36"/>
      <c r="Z9" s="37"/>
    </row>
    <row r="10" spans="1:26" s="46" customFormat="1" ht="13.5" customHeight="1">
      <c r="A10" s="113"/>
      <c r="B10" s="13" t="s">
        <v>16</v>
      </c>
      <c r="C10" s="38"/>
      <c r="D10" s="39" t="str">
        <f>[2]결승기록지!$G$8</f>
        <v>-1.1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0"/>
    </row>
    <row r="11" spans="1:26" s="46" customFormat="1" ht="13.5" customHeight="1">
      <c r="A11" s="51">
        <v>3</v>
      </c>
      <c r="B11" s="15" t="s">
        <v>18</v>
      </c>
      <c r="C11" s="29" t="str">
        <f>[3]결승기록지!$C$11</f>
        <v>조휘인</v>
      </c>
      <c r="D11" s="30" t="str">
        <f>[3]결승기록지!$E$11</f>
        <v>경기덕계중</v>
      </c>
      <c r="E11" s="31" t="str">
        <f>[3]결승기록지!$F$11</f>
        <v>50.51</v>
      </c>
      <c r="F11" s="29" t="str">
        <f>[3]결승기록지!$C$12</f>
        <v>김대성</v>
      </c>
      <c r="G11" s="30" t="str">
        <f>[3]결승기록지!$E$12</f>
        <v>경기송운중</v>
      </c>
      <c r="H11" s="31" t="str">
        <f>[3]결승기록지!$F$12</f>
        <v>52.42</v>
      </c>
      <c r="I11" s="29" t="str">
        <f>[3]결승기록지!$C$13</f>
        <v>이주은</v>
      </c>
      <c r="J11" s="30" t="str">
        <f>[3]결승기록지!$E$13</f>
        <v>성보중</v>
      </c>
      <c r="K11" s="31" t="str">
        <f>[3]결승기록지!$F$13</f>
        <v>53.20</v>
      </c>
      <c r="L11" s="29" t="str">
        <f>[3]결승기록지!$C$14</f>
        <v>김동길</v>
      </c>
      <c r="M11" s="30" t="str">
        <f>[3]결승기록지!$E$14</f>
        <v>울산스포츠과학중</v>
      </c>
      <c r="N11" s="31" t="str">
        <f>[3]결승기록지!$F$14</f>
        <v>53.54</v>
      </c>
      <c r="O11" s="29" t="str">
        <f>[3]결승기록지!$C$15</f>
        <v>이청호</v>
      </c>
      <c r="P11" s="30" t="str">
        <f>[3]결승기록지!$E$15</f>
        <v>경주중</v>
      </c>
      <c r="Q11" s="31" t="str">
        <f>[3]결승기록지!$F$15</f>
        <v>54.66</v>
      </c>
      <c r="R11" s="29" t="str">
        <f>[3]결승기록지!$C$16</f>
        <v>박진우</v>
      </c>
      <c r="S11" s="30" t="str">
        <f>[3]결승기록지!$E$16</f>
        <v>전남대사범대학부설중</v>
      </c>
      <c r="T11" s="31" t="str">
        <f>[3]결승기록지!$F$16</f>
        <v>54.82</v>
      </c>
      <c r="U11" s="29" t="str">
        <f>[3]결승기록지!$C$17</f>
        <v>황승하</v>
      </c>
      <c r="V11" s="30" t="str">
        <f>[3]결승기록지!$E$17</f>
        <v>경북영광중</v>
      </c>
      <c r="W11" s="31" t="str">
        <f>[3]결승기록지!$F$17</f>
        <v>58.11</v>
      </c>
      <c r="X11" s="29"/>
      <c r="Y11" s="30"/>
      <c r="Z11" s="31"/>
    </row>
    <row r="12" spans="1:26" s="46" customFormat="1" ht="13.5" customHeight="1">
      <c r="A12" s="51">
        <v>4</v>
      </c>
      <c r="B12" s="15" t="s">
        <v>19</v>
      </c>
      <c r="C12" s="17" t="str">
        <f>[4]결승기록지!$C$11</f>
        <v>정태준</v>
      </c>
      <c r="D12" s="18" t="str">
        <f>[4]결승기록지!$E$11</f>
        <v>울산중</v>
      </c>
      <c r="E12" s="55" t="str">
        <f>[4]결승기록지!$F$11</f>
        <v>1:59.28</v>
      </c>
      <c r="F12" s="17" t="str">
        <f>[4]결승기록지!$C$12</f>
        <v>안희성</v>
      </c>
      <c r="G12" s="18" t="str">
        <f>[4]결승기록지!$E$12</f>
        <v>경기금파중</v>
      </c>
      <c r="H12" s="55" t="str">
        <f>[4]결승기록지!$F$12</f>
        <v>2:08.90</v>
      </c>
      <c r="I12" s="17" t="str">
        <f>[4]결승기록지!$C$13</f>
        <v>이주은</v>
      </c>
      <c r="J12" s="18" t="str">
        <f>[4]결승기록지!$E$13</f>
        <v>성보중</v>
      </c>
      <c r="K12" s="55" t="str">
        <f>[4]결승기록지!$F$13</f>
        <v>2:10.97</v>
      </c>
      <c r="L12" s="17" t="str">
        <f>[4]결승기록지!$C$14</f>
        <v>변성현</v>
      </c>
      <c r="M12" s="18" t="str">
        <f>[4]결승기록지!$E$14</f>
        <v>부산체육중</v>
      </c>
      <c r="N12" s="55" t="str">
        <f>[4]결승기록지!$F$14</f>
        <v>2:12.95</v>
      </c>
      <c r="O12" s="17" t="str">
        <f>[4]결승기록지!$C$15</f>
        <v>박준영</v>
      </c>
      <c r="P12" s="18" t="str">
        <f>[4]결승기록지!$E$15</f>
        <v>부산체육중</v>
      </c>
      <c r="Q12" s="55" t="str">
        <f>[4]결승기록지!$F$15</f>
        <v>2:13.41</v>
      </c>
      <c r="R12" s="17" t="str">
        <f>[4]결승기록지!$C$16</f>
        <v>최수호</v>
      </c>
      <c r="S12" s="18" t="str">
        <f>[4]결승기록지!$E$16</f>
        <v>단양중</v>
      </c>
      <c r="T12" s="55" t="str">
        <f>[4]결승기록지!$F$16</f>
        <v>2:13.90</v>
      </c>
      <c r="U12" s="17"/>
      <c r="V12" s="18"/>
      <c r="W12" s="55"/>
      <c r="X12" s="17"/>
      <c r="Y12" s="18"/>
      <c r="Z12" s="55"/>
    </row>
    <row r="13" spans="1:26" s="46" customFormat="1" ht="13.5" customHeight="1">
      <c r="A13" s="51">
        <v>2</v>
      </c>
      <c r="B13" s="15" t="s">
        <v>20</v>
      </c>
      <c r="C13" s="64" t="str">
        <f>[5]결승기록지!$C$11</f>
        <v>오성윤</v>
      </c>
      <c r="D13" s="45" t="str">
        <f>[5]결승기록지!$E$11</f>
        <v>배문중</v>
      </c>
      <c r="E13" s="65" t="str">
        <f>[5]결승기록지!$F$11</f>
        <v>4:13.04</v>
      </c>
      <c r="F13" s="64" t="str">
        <f>[5]결승기록지!$C$12</f>
        <v>정태준</v>
      </c>
      <c r="G13" s="45" t="str">
        <f>[5]결승기록지!$E$12</f>
        <v>울산중</v>
      </c>
      <c r="H13" s="65" t="str">
        <f>[5]결승기록지!$F$12</f>
        <v>4:21.45</v>
      </c>
      <c r="I13" s="64" t="str">
        <f>[5]결승기록지!$C$13</f>
        <v>김영재</v>
      </c>
      <c r="J13" s="45" t="str">
        <f>[5]결승기록지!$E$13</f>
        <v>경기동부중</v>
      </c>
      <c r="K13" s="65" t="str">
        <f>[5]결승기록지!$F$13</f>
        <v>4:21.95</v>
      </c>
      <c r="L13" s="64" t="str">
        <f>[5]결승기록지!$C$14</f>
        <v>김민석</v>
      </c>
      <c r="M13" s="45" t="str">
        <f>[5]결승기록지!$E$14</f>
        <v>경기체육중</v>
      </c>
      <c r="N13" s="65" t="str">
        <f>[5]결승기록지!$F$14</f>
        <v>4:24.64</v>
      </c>
      <c r="O13" s="64" t="str">
        <f>[5]결승기록지!$C$15</f>
        <v>김수용</v>
      </c>
      <c r="P13" s="45" t="str">
        <f>[5]결승기록지!$E$15</f>
        <v>법성중</v>
      </c>
      <c r="Q13" s="65" t="str">
        <f>[5]결승기록지!$F$15</f>
        <v>4:25.47</v>
      </c>
      <c r="R13" s="64" t="str">
        <f>[5]결승기록지!$C$16</f>
        <v>심규현</v>
      </c>
      <c r="S13" s="45" t="str">
        <f>[5]결승기록지!$E$16</f>
        <v>배문중</v>
      </c>
      <c r="T13" s="65" t="str">
        <f>[5]결승기록지!$F$16</f>
        <v>4:30.12</v>
      </c>
      <c r="U13" s="64" t="str">
        <f>[5]결승기록지!$C$17</f>
        <v>고동욱</v>
      </c>
      <c r="V13" s="45" t="str">
        <f>[5]결승기록지!$E$17</f>
        <v>제주중</v>
      </c>
      <c r="W13" s="65" t="str">
        <f>[5]결승기록지!$F$17</f>
        <v>4:31.36</v>
      </c>
      <c r="X13" s="64" t="str">
        <f>[5]결승기록지!$C$18</f>
        <v>김은혁</v>
      </c>
      <c r="Y13" s="45" t="str">
        <f>[5]결승기록지!$E$18</f>
        <v>배문중</v>
      </c>
      <c r="Z13" s="100" t="str">
        <f>[5]결승기록지!$F$18</f>
        <v>4:32.02</v>
      </c>
    </row>
    <row r="14" spans="1:26" s="46" customFormat="1" ht="13.5" customHeight="1">
      <c r="A14" s="51">
        <v>3</v>
      </c>
      <c r="B14" s="15" t="s">
        <v>21</v>
      </c>
      <c r="C14" s="17" t="str">
        <f>[6]결승기록지!$C$11</f>
        <v>오성윤</v>
      </c>
      <c r="D14" s="18" t="str">
        <f>[6]결승기록지!$E$11</f>
        <v>배문중</v>
      </c>
      <c r="E14" s="19" t="str">
        <f>[6]결승기록지!$F$11</f>
        <v>9:28.35</v>
      </c>
      <c r="F14" s="17" t="str">
        <f>[6]결승기록지!$C$12</f>
        <v>심규현</v>
      </c>
      <c r="G14" s="18" t="str">
        <f>[6]결승기록지!$E$12</f>
        <v>배문중</v>
      </c>
      <c r="H14" s="19" t="str">
        <f>[6]결승기록지!$F$12</f>
        <v>9:36.53</v>
      </c>
      <c r="I14" s="17" t="str">
        <f>[6]결승기록지!$C$13</f>
        <v>김수용</v>
      </c>
      <c r="J14" s="18" t="str">
        <f>[6]결승기록지!$E$13</f>
        <v>법성중</v>
      </c>
      <c r="K14" s="19" t="str">
        <f>[6]결승기록지!$F$13</f>
        <v>9:43.05</v>
      </c>
      <c r="L14" s="17" t="str">
        <f>[6]결승기록지!$C$14</f>
        <v>김은혁</v>
      </c>
      <c r="M14" s="18" t="str">
        <f>[6]결승기록지!$E$14</f>
        <v>배문중</v>
      </c>
      <c r="N14" s="19" t="str">
        <f>[6]결승기록지!$F$14</f>
        <v>9:46.40</v>
      </c>
      <c r="O14" s="17" t="str">
        <f>[6]결승기록지!$C$15</f>
        <v>고동욱</v>
      </c>
      <c r="P14" s="18" t="str">
        <f>[6]결승기록지!$E$15</f>
        <v>제주중</v>
      </c>
      <c r="Q14" s="19" t="str">
        <f>[6]결승기록지!$F$15</f>
        <v>9:52.39</v>
      </c>
      <c r="R14" s="17" t="str">
        <f>[6]결승기록지!$C$16</f>
        <v>김영재</v>
      </c>
      <c r="S14" s="18" t="str">
        <f>[6]결승기록지!$E$16</f>
        <v>경기동부중</v>
      </c>
      <c r="T14" s="19" t="str">
        <f>[6]결승기록지!$F$16</f>
        <v>9:55.09</v>
      </c>
      <c r="U14" s="17" t="str">
        <f>[6]결승기록지!$C$17</f>
        <v>이정훈</v>
      </c>
      <c r="V14" s="18" t="str">
        <f>[6]결승기록지!$E$17</f>
        <v>순심중</v>
      </c>
      <c r="W14" s="19" t="str">
        <f>[6]결승기록지!$F$17</f>
        <v>9:58.48</v>
      </c>
      <c r="X14" s="17" t="str">
        <f>[6]결승기록지!$C$18</f>
        <v>김동환</v>
      </c>
      <c r="Y14" s="18" t="str">
        <f>[6]결승기록지!$E$18</f>
        <v>순심중</v>
      </c>
      <c r="Z14" s="19" t="str">
        <f>[6]결승기록지!$F$18</f>
        <v>10:07.07</v>
      </c>
    </row>
    <row r="15" spans="1:26" s="46" customFormat="1" ht="13.5" customHeight="1">
      <c r="A15" s="113">
        <v>2</v>
      </c>
      <c r="B15" s="14" t="s">
        <v>22</v>
      </c>
      <c r="C15" s="20" t="str">
        <f>[7]결승기록지!$C$11</f>
        <v>송동익</v>
      </c>
      <c r="D15" s="21" t="str">
        <f>[7]결승기록지!$E$11</f>
        <v>울산스포츠과학중</v>
      </c>
      <c r="E15" s="22" t="str">
        <f>[7]결승기록지!$F$11</f>
        <v>14.73 CR</v>
      </c>
      <c r="F15" s="20" t="str">
        <f>[7]결승기록지!$C$12</f>
        <v>장윤성</v>
      </c>
      <c r="G15" s="21" t="str">
        <f>[7]결승기록지!$E$12</f>
        <v>경기와동중</v>
      </c>
      <c r="H15" s="22" t="str">
        <f>[7]결승기록지!$F$12</f>
        <v>15.15</v>
      </c>
      <c r="I15" s="20" t="str">
        <f>[7]결승기록지!$C$13</f>
        <v>명민건</v>
      </c>
      <c r="J15" s="21" t="str">
        <f>[7]결승기록지!$E$13</f>
        <v>목포하당중</v>
      </c>
      <c r="K15" s="22" t="str">
        <f>[7]결승기록지!$F$13</f>
        <v>15.60</v>
      </c>
      <c r="L15" s="20" t="str">
        <f>[7]결승기록지!$C$14</f>
        <v>권용준</v>
      </c>
      <c r="M15" s="21" t="str">
        <f>[7]결승기록지!$E$14</f>
        <v>은풍중</v>
      </c>
      <c r="N15" s="22" t="str">
        <f>[7]결승기록지!$F$14</f>
        <v>16.39</v>
      </c>
      <c r="O15" s="20" t="str">
        <f>[7]결승기록지!$C$15</f>
        <v>김민재</v>
      </c>
      <c r="P15" s="21" t="str">
        <f>[7]결승기록지!$E$15</f>
        <v>경기부천부곡중</v>
      </c>
      <c r="Q15" s="22" t="str">
        <f>[7]결승기록지!$F$15</f>
        <v>16.47</v>
      </c>
      <c r="R15" s="20" t="str">
        <f>[7]결승기록지!$C$16</f>
        <v>박무현</v>
      </c>
      <c r="S15" s="21" t="str">
        <f>[7]결승기록지!$E$16</f>
        <v>삼성중</v>
      </c>
      <c r="T15" s="22" t="str">
        <f>[7]결승기록지!$F$16</f>
        <v>17.11</v>
      </c>
      <c r="U15" s="20" t="str">
        <f>[7]결승기록지!$C$17</f>
        <v>정경인</v>
      </c>
      <c r="V15" s="21" t="str">
        <f>[7]결승기록지!$E$17</f>
        <v>월배중</v>
      </c>
      <c r="W15" s="22" t="str">
        <f>[7]결승기록지!$F$17</f>
        <v>17.79</v>
      </c>
      <c r="X15" s="20"/>
      <c r="Y15" s="21"/>
      <c r="Z15" s="22"/>
    </row>
    <row r="16" spans="1:26" s="46" customFormat="1" ht="13.5" customHeight="1">
      <c r="A16" s="113"/>
      <c r="B16" s="13" t="s">
        <v>16</v>
      </c>
      <c r="C16" s="38"/>
      <c r="D16" s="39" t="str">
        <f>[7]결승기록지!$G$8</f>
        <v>-1.5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0"/>
    </row>
    <row r="17" spans="1:29" s="46" customFormat="1" ht="13.5" customHeight="1">
      <c r="A17" s="51">
        <v>3</v>
      </c>
      <c r="B17" s="16" t="s">
        <v>23</v>
      </c>
      <c r="C17" s="35" t="str">
        <f>[8]결승기록지!$C$11</f>
        <v>이정훈</v>
      </c>
      <c r="D17" s="36" t="str">
        <f>[8]결승기록지!$E$11</f>
        <v>배문중</v>
      </c>
      <c r="E17" s="37" t="str">
        <f>[8]결승기록지!$F$11</f>
        <v>23:59.88</v>
      </c>
      <c r="F17" s="35" t="str">
        <f>[8]결승기록지!$C$12</f>
        <v>김가람</v>
      </c>
      <c r="G17" s="36" t="str">
        <f>[8]결승기록지!$E$12</f>
        <v>배문중</v>
      </c>
      <c r="H17" s="37" t="str">
        <f>[8]결승기록지!$F$12</f>
        <v>25:50.17</v>
      </c>
      <c r="I17" s="35" t="str">
        <f>[8]결승기록지!$C$13</f>
        <v>정제환</v>
      </c>
      <c r="J17" s="36" t="str">
        <f>[8]결승기록지!$E$13</f>
        <v>경기석우중</v>
      </c>
      <c r="K17" s="37" t="str">
        <f>[8]결승기록지!$F$13</f>
        <v>29:14.62</v>
      </c>
      <c r="L17" s="35" t="str">
        <f>[8]결승기록지!$C$14</f>
        <v>유성훈</v>
      </c>
      <c r="M17" s="36" t="str">
        <f>[8]결승기록지!$E$14</f>
        <v>부산체육중</v>
      </c>
      <c r="N17" s="37" t="str">
        <f>[8]결승기록지!$F$14</f>
        <v>30:37.64</v>
      </c>
      <c r="O17" s="35" t="str">
        <f>[8]결승기록지!$C$15</f>
        <v>김주원</v>
      </c>
      <c r="P17" s="36" t="str">
        <f>[8]결승기록지!$E$15</f>
        <v>양양중</v>
      </c>
      <c r="Q17" s="37" t="str">
        <f>[8]결승기록지!$F$15</f>
        <v>31:35.47</v>
      </c>
      <c r="R17" s="35"/>
      <c r="S17" s="36"/>
      <c r="T17" s="37"/>
      <c r="U17" s="35"/>
      <c r="V17" s="36"/>
      <c r="W17" s="37"/>
      <c r="X17" s="35"/>
      <c r="Y17" s="36"/>
      <c r="Z17" s="37"/>
    </row>
    <row r="18" spans="1:29" s="46" customFormat="1" ht="13.5" customHeight="1">
      <c r="A18" s="113">
        <v>3</v>
      </c>
      <c r="B18" s="14" t="s">
        <v>24</v>
      </c>
      <c r="C18" s="35"/>
      <c r="D18" s="36" t="str">
        <f>[9]결승기록지!$E$11</f>
        <v>월촌중학교</v>
      </c>
      <c r="E18" s="37" t="str">
        <f>[9]결승기록지!$F$11</f>
        <v>44.47</v>
      </c>
      <c r="F18" s="35"/>
      <c r="G18" s="36" t="str">
        <f>[9]결승기록지!$E$12</f>
        <v>경기수성중학교</v>
      </c>
      <c r="H18" s="37" t="str">
        <f>[9]결승기록지!$F$12</f>
        <v>44.83</v>
      </c>
      <c r="I18" s="35"/>
      <c r="J18" s="36" t="str">
        <f>[9]결승기록지!$E$13</f>
        <v>경기금파중학교</v>
      </c>
      <c r="K18" s="37" t="str">
        <f>[9]결승기록지!$F$13</f>
        <v>45.38</v>
      </c>
      <c r="L18" s="35"/>
      <c r="M18" s="36" t="str">
        <f>[9]결승기록지!$E$14</f>
        <v>월배중학교</v>
      </c>
      <c r="N18" s="37" t="str">
        <f>[9]결승기록지!$F$14</f>
        <v>45.67</v>
      </c>
      <c r="O18" s="35"/>
      <c r="P18" s="36" t="str">
        <f>[9]결승기록지!$E$15</f>
        <v>경기석우중학교</v>
      </c>
      <c r="Q18" s="37" t="str">
        <f>[9]결승기록지!$F$15</f>
        <v>46.41</v>
      </c>
      <c r="R18" s="35"/>
      <c r="S18" s="36" t="str">
        <f>[9]결승기록지!$E$16</f>
        <v>경기와동중학교</v>
      </c>
      <c r="T18" s="37" t="str">
        <f>[9]결승기록지!$F$16</f>
        <v>46.74</v>
      </c>
      <c r="U18" s="35"/>
      <c r="V18" s="36" t="str">
        <f>[9]결승기록지!$E$17</f>
        <v>제주중학교</v>
      </c>
      <c r="W18" s="37" t="str">
        <f>[9]결승기록지!$F$17</f>
        <v>47.56</v>
      </c>
      <c r="X18" s="35"/>
      <c r="Y18" s="36" t="str">
        <f>[9]결승기록지!$E$18</f>
        <v>경기산본중학교</v>
      </c>
      <c r="Z18" s="37" t="str">
        <f>[9]결승기록지!$F$18</f>
        <v>47.97</v>
      </c>
    </row>
    <row r="19" spans="1:29" s="46" customFormat="1" ht="13.5" customHeight="1">
      <c r="A19" s="113"/>
      <c r="B19" s="13"/>
      <c r="C19" s="110" t="str">
        <f>[9]결승기록지!$C$11</f>
        <v>송병찬 우인섭 김규섭 조이레</v>
      </c>
      <c r="D19" s="111"/>
      <c r="E19" s="112"/>
      <c r="F19" s="110" t="str">
        <f>[9]결승기록지!$C$12</f>
        <v>이진서 원태민 유현석 김일현</v>
      </c>
      <c r="G19" s="111"/>
      <c r="H19" s="112"/>
      <c r="I19" s="110" t="str">
        <f>[9]결승기록지!$C$13</f>
        <v>이동인 이동호 이제희 안희성</v>
      </c>
      <c r="J19" s="111"/>
      <c r="K19" s="112"/>
      <c r="L19" s="110" t="str">
        <f>[9]결승기록지!$C$14</f>
        <v>정경인 배지훈 정해성 노호진</v>
      </c>
      <c r="M19" s="111"/>
      <c r="N19" s="112"/>
      <c r="O19" s="110" t="str">
        <f>[9]결승기록지!$C$15</f>
        <v>김노아 김태형 서정수 이지훈</v>
      </c>
      <c r="P19" s="111"/>
      <c r="Q19" s="112"/>
      <c r="R19" s="110" t="str">
        <f>[9]결승기록지!$C$16</f>
        <v>다오반쯔엉 장윤성 임명섭 권예민</v>
      </c>
      <c r="S19" s="111"/>
      <c r="T19" s="112"/>
      <c r="U19" s="110" t="str">
        <f>[9]결승기록지!$C$17</f>
        <v>고재혁 이동현 고수완 고민범</v>
      </c>
      <c r="V19" s="111"/>
      <c r="W19" s="112"/>
      <c r="X19" s="110" t="str">
        <f>[9]결승기록지!$C$18</f>
        <v>이윤건 금교혁 윤태현 이창민</v>
      </c>
      <c r="Y19" s="111"/>
      <c r="Z19" s="112"/>
    </row>
    <row r="20" spans="1:29" s="46" customFormat="1" ht="13.5" customHeight="1">
      <c r="A20" s="113">
        <v>4</v>
      </c>
      <c r="B20" s="14" t="s">
        <v>25</v>
      </c>
      <c r="C20" s="35"/>
      <c r="D20" s="36" t="str">
        <f>[10]결승기록지!$E$11</f>
        <v>월배중학교</v>
      </c>
      <c r="E20" s="37" t="str">
        <f>[10]결승기록지!$F$11</f>
        <v>3:41.95</v>
      </c>
      <c r="F20" s="35"/>
      <c r="G20" s="36" t="str">
        <f>[10]결승기록지!$E$12</f>
        <v>경기산본중학교</v>
      </c>
      <c r="H20" s="37" t="str">
        <f>[10]결승기록지!$F$12</f>
        <v>3:53.26</v>
      </c>
      <c r="I20" s="35"/>
      <c r="J20" s="36" t="str">
        <f>[10]결승기록지!$E$13</f>
        <v>경기부천부곡중학교</v>
      </c>
      <c r="K20" s="37" t="str">
        <f>[10]결승기록지!$F$13</f>
        <v>3:55.98</v>
      </c>
      <c r="L20" s="35"/>
      <c r="M20" s="36" t="str">
        <f>[10]결승기록지!$E$14</f>
        <v>속초중학교</v>
      </c>
      <c r="N20" s="37" t="str">
        <f>[10]결승기록지!$F$14</f>
        <v>4:16.99</v>
      </c>
      <c r="O20" s="35"/>
      <c r="P20" s="36"/>
      <c r="Q20" s="37"/>
      <c r="R20" s="35"/>
      <c r="S20" s="36"/>
      <c r="T20" s="37"/>
      <c r="U20" s="35"/>
      <c r="V20" s="36"/>
      <c r="W20" s="37"/>
      <c r="X20" s="35"/>
      <c r="Y20" s="36"/>
      <c r="Z20" s="37"/>
    </row>
    <row r="21" spans="1:29" s="46" customFormat="1" ht="13.5" customHeight="1">
      <c r="A21" s="113"/>
      <c r="B21" s="13"/>
      <c r="C21" s="114" t="str">
        <f>[10]결승기록지!$C$11</f>
        <v>정해성 김정현 김석현 노호진</v>
      </c>
      <c r="D21" s="115"/>
      <c r="E21" s="116"/>
      <c r="F21" s="114" t="str">
        <f>[10]결승기록지!$C$12</f>
        <v xml:space="preserve">윤태현 금교혁 이창민 이윤건 </v>
      </c>
      <c r="G21" s="115"/>
      <c r="H21" s="116"/>
      <c r="I21" s="114" t="str">
        <f>[10]결승기록지!$C$13</f>
        <v>임정현 정현빈 손태빈 김민재</v>
      </c>
      <c r="J21" s="115"/>
      <c r="K21" s="116"/>
      <c r="L21" s="114" t="str">
        <f>[10]결승기록지!$C$14</f>
        <v xml:space="preserve">장남준 김도윤 황주안 김필기 </v>
      </c>
      <c r="M21" s="115"/>
      <c r="N21" s="116"/>
      <c r="O21" s="114"/>
      <c r="P21" s="115"/>
      <c r="Q21" s="116"/>
      <c r="R21" s="114"/>
      <c r="S21" s="115"/>
      <c r="T21" s="116"/>
      <c r="U21" s="114"/>
      <c r="V21" s="115"/>
      <c r="W21" s="116"/>
      <c r="X21" s="114"/>
      <c r="Y21" s="115"/>
      <c r="Z21" s="116"/>
    </row>
    <row r="22" spans="1:29" s="46" customFormat="1" ht="13.5" customHeight="1">
      <c r="A22" s="66">
        <v>3</v>
      </c>
      <c r="B22" s="15" t="s">
        <v>26</v>
      </c>
      <c r="C22" s="64" t="str">
        <f>[11]높이!$C$11</f>
        <v>정재인</v>
      </c>
      <c r="D22" s="45" t="str">
        <f>[11]높이!$E$11</f>
        <v>전라중</v>
      </c>
      <c r="E22" s="67" t="str">
        <f>[11]높이!$F$11</f>
        <v>1.87</v>
      </c>
      <c r="F22" s="64" t="str">
        <f>[11]높이!$C$12</f>
        <v>윤서준</v>
      </c>
      <c r="G22" s="45" t="str">
        <f>[11]높이!$E$12</f>
        <v>대전송촌중</v>
      </c>
      <c r="H22" s="67" t="str">
        <f>[11]높이!$F$12</f>
        <v>1.84</v>
      </c>
      <c r="I22" s="64" t="str">
        <f>[11]높이!$C$13</f>
        <v>이재호</v>
      </c>
      <c r="J22" s="45" t="str">
        <f>[11]높이!$E$13</f>
        <v>경기체육중</v>
      </c>
      <c r="K22" s="67" t="str">
        <f>[11]높이!$F$13</f>
        <v>1.81</v>
      </c>
      <c r="L22" s="64" t="str">
        <f>[11]높이!$C$14</f>
        <v>최진우</v>
      </c>
      <c r="M22" s="45" t="str">
        <f>[11]높이!$E$14</f>
        <v>울산스포츠과학중</v>
      </c>
      <c r="N22" s="67" t="str">
        <f>[11]높이!$F$14</f>
        <v>1.75</v>
      </c>
      <c r="O22" s="64" t="str">
        <f>[11]높이!$C$15</f>
        <v>정채운</v>
      </c>
      <c r="P22" s="45" t="str">
        <f>[11]높이!$E$15</f>
        <v>부산체육중</v>
      </c>
      <c r="Q22" s="67" t="str">
        <f>[11]높이!$F$15</f>
        <v>1.65</v>
      </c>
      <c r="R22" s="64" t="str">
        <f>[11]높이!$C$16</f>
        <v>황주성</v>
      </c>
      <c r="S22" s="45" t="str">
        <f>[11]높이!$E$16</f>
        <v>강원체육중</v>
      </c>
      <c r="T22" s="67" t="str">
        <f>[11]높이!$F$16</f>
        <v>1.60</v>
      </c>
      <c r="U22" s="64"/>
      <c r="V22" s="45"/>
      <c r="W22" s="67"/>
      <c r="X22" s="64"/>
      <c r="Y22" s="45"/>
      <c r="Z22" s="68"/>
      <c r="AA22" s="49"/>
      <c r="AB22" s="49"/>
      <c r="AC22" s="49"/>
    </row>
    <row r="23" spans="1:29" s="46" customFormat="1" ht="13.5" customHeight="1">
      <c r="A23" s="52">
        <v>3</v>
      </c>
      <c r="B23" s="15" t="s">
        <v>27</v>
      </c>
      <c r="C23" s="69" t="str">
        <f>[11]장대!$C$11</f>
        <v>김채민</v>
      </c>
      <c r="D23" s="70" t="str">
        <f>[11]장대!$E$11</f>
        <v>경기체육중</v>
      </c>
      <c r="E23" s="71" t="str">
        <f>[11]장대!$F$11</f>
        <v>4.00</v>
      </c>
      <c r="F23" s="69" t="str">
        <f>[11]장대!$C$12</f>
        <v>윤하진</v>
      </c>
      <c r="G23" s="70" t="str">
        <f>[11]장대!$E$12</f>
        <v>경기체육중</v>
      </c>
      <c r="H23" s="71" t="str">
        <f>[11]장대!$F$12</f>
        <v>3.20</v>
      </c>
      <c r="I23" s="69" t="str">
        <f>[11]장대!$C$13</f>
        <v>김도윤</v>
      </c>
      <c r="J23" s="70" t="str">
        <f>[11]장대!$E$13</f>
        <v>울산스포츠과학중</v>
      </c>
      <c r="K23" s="71" t="str">
        <f>[11]장대!$F$13</f>
        <v>3.20</v>
      </c>
      <c r="L23" s="69"/>
      <c r="M23" s="70"/>
      <c r="N23" s="71"/>
      <c r="O23" s="69"/>
      <c r="P23" s="70"/>
      <c r="Q23" s="71"/>
      <c r="R23" s="69"/>
      <c r="S23" s="70"/>
      <c r="T23" s="71"/>
      <c r="U23" s="69"/>
      <c r="V23" s="70"/>
      <c r="W23" s="71"/>
      <c r="X23" s="69"/>
      <c r="Y23" s="70"/>
      <c r="Z23" s="71"/>
      <c r="AA23" s="49"/>
      <c r="AB23" s="49"/>
      <c r="AC23" s="49"/>
    </row>
    <row r="24" spans="1:29" s="46" customFormat="1" ht="13.5" customHeight="1">
      <c r="A24" s="113">
        <v>2</v>
      </c>
      <c r="B24" s="14" t="s">
        <v>28</v>
      </c>
      <c r="C24" s="72" t="str">
        <f>[11]멀리!$C$11</f>
        <v>천영수</v>
      </c>
      <c r="D24" s="73" t="str">
        <f>[11]멀리!$E$11</f>
        <v>대전송촌중</v>
      </c>
      <c r="E24" s="74" t="str">
        <f>[11]멀리!$F$11</f>
        <v>6.66</v>
      </c>
      <c r="F24" s="72" t="str">
        <f>[11]멀리!$C$12</f>
        <v>채원준</v>
      </c>
      <c r="G24" s="73" t="str">
        <f>[11]멀리!$E$12</f>
        <v>경기문산수억중</v>
      </c>
      <c r="H24" s="74" t="str">
        <f>[11]멀리!$F$12</f>
        <v>6.50</v>
      </c>
      <c r="I24" s="72" t="str">
        <f>[11]멀리!$C$13</f>
        <v>최성화</v>
      </c>
      <c r="J24" s="73" t="str">
        <f>[11]멀리!$E$13</f>
        <v>전남체육중</v>
      </c>
      <c r="K24" s="74" t="str">
        <f>[11]멀리!$F$13</f>
        <v>6.36</v>
      </c>
      <c r="L24" s="72" t="str">
        <f>[11]멀리!$C$14</f>
        <v>임상민</v>
      </c>
      <c r="M24" s="73" t="str">
        <f>[11]멀리!$E$14</f>
        <v>경북체육중</v>
      </c>
      <c r="N24" s="74" t="str">
        <f>[11]멀리!$F$14</f>
        <v>6.14</v>
      </c>
      <c r="O24" s="72" t="str">
        <f>[11]멀리!$C$15</f>
        <v>이혜성</v>
      </c>
      <c r="P24" s="73" t="str">
        <f>[11]멀리!$E$15</f>
        <v>경기별망중</v>
      </c>
      <c r="Q24" s="74" t="str">
        <f>[11]멀리!$F$15</f>
        <v>6.09</v>
      </c>
      <c r="R24" s="72" t="str">
        <f>[11]멀리!$C$16</f>
        <v>이상훈</v>
      </c>
      <c r="S24" s="73" t="str">
        <f>[11]멀리!$E$16</f>
        <v>경기별망중</v>
      </c>
      <c r="T24" s="74" t="str">
        <f>[11]멀리!$F$16</f>
        <v>5.97</v>
      </c>
      <c r="U24" s="72" t="str">
        <f>[11]멀리!$C$17</f>
        <v>장진호</v>
      </c>
      <c r="V24" s="73" t="str">
        <f>[11]멀리!$E$17</f>
        <v>강원체육중</v>
      </c>
      <c r="W24" s="74" t="str">
        <f>[11]멀리!$F$17</f>
        <v>5.94</v>
      </c>
      <c r="X24" s="72" t="str">
        <f>[11]멀리!$C$18</f>
        <v>김지환</v>
      </c>
      <c r="Y24" s="73" t="str">
        <f>[11]멀리!$E$18</f>
        <v>경기별망중</v>
      </c>
      <c r="Z24" s="101" t="str">
        <f>[11]멀리!$F$18</f>
        <v>5.86</v>
      </c>
    </row>
    <row r="25" spans="1:29" s="46" customFormat="1" ht="13.5" customHeight="1">
      <c r="A25" s="113"/>
      <c r="B25" s="13" t="s">
        <v>16</v>
      </c>
      <c r="C25" s="75"/>
      <c r="D25" s="76" t="str">
        <f>[11]멀리!$G$11</f>
        <v>1.2</v>
      </c>
      <c r="E25" s="77"/>
      <c r="F25" s="75"/>
      <c r="G25" s="76" t="str">
        <f>[11]멀리!$G$12</f>
        <v>0.0</v>
      </c>
      <c r="H25" s="77"/>
      <c r="I25" s="75"/>
      <c r="J25" s="76" t="str">
        <f>[11]멀리!$G$13</f>
        <v>1.7</v>
      </c>
      <c r="K25" s="77"/>
      <c r="L25" s="75"/>
      <c r="M25" s="76" t="str">
        <f>[11]멀리!$G$14</f>
        <v>1.2</v>
      </c>
      <c r="N25" s="77"/>
      <c r="O25" s="75"/>
      <c r="P25" s="76" t="str">
        <f>[11]멀리!$G$15</f>
        <v>0.1</v>
      </c>
      <c r="Q25" s="77"/>
      <c r="R25" s="75"/>
      <c r="S25" s="76" t="str">
        <f>[11]멀리!$G$16</f>
        <v>1.4</v>
      </c>
      <c r="T25" s="77"/>
      <c r="U25" s="75"/>
      <c r="V25" s="76" t="str">
        <f>[11]멀리!$G$17</f>
        <v>1.1</v>
      </c>
      <c r="W25" s="77"/>
      <c r="X25" s="75"/>
      <c r="Y25" s="76" t="str">
        <f>[11]멀리!$G$18</f>
        <v>1.1</v>
      </c>
      <c r="Z25" s="102"/>
    </row>
    <row r="26" spans="1:29" s="46" customFormat="1" ht="13.5" customHeight="1">
      <c r="A26" s="113">
        <v>4</v>
      </c>
      <c r="B26" s="14" t="s">
        <v>29</v>
      </c>
      <c r="C26" s="78" t="str">
        <f>[11]세단!$C$11</f>
        <v>천영수</v>
      </c>
      <c r="D26" s="79" t="str">
        <f>[11]세단!$E$11</f>
        <v>대전송촌중</v>
      </c>
      <c r="E26" s="80" t="str">
        <f>[11]세단!$F$11</f>
        <v>14.32</v>
      </c>
      <c r="F26" s="78" t="str">
        <f>[11]세단!$C$12</f>
        <v>최영환</v>
      </c>
      <c r="G26" s="79" t="str">
        <f>[11]세단!$E$12</f>
        <v>부원중</v>
      </c>
      <c r="H26" s="80" t="str">
        <f>[11]세단!$F$12</f>
        <v>13.91</v>
      </c>
      <c r="I26" s="78" t="str">
        <f>[11]세단!$C$13</f>
        <v>김태형</v>
      </c>
      <c r="J26" s="79" t="str">
        <f>[11]세단!$E$13</f>
        <v>월촌중</v>
      </c>
      <c r="K26" s="80" t="str">
        <f>[11]세단!$F$13</f>
        <v>13.12</v>
      </c>
      <c r="L26" s="78" t="str">
        <f>[11]세단!$C$14</f>
        <v>장진호</v>
      </c>
      <c r="M26" s="79" t="str">
        <f>[11]세단!$E$14</f>
        <v>강원체육중</v>
      </c>
      <c r="N26" s="80" t="str">
        <f>[11]세단!$F$14</f>
        <v>12.79</v>
      </c>
      <c r="O26" s="78" t="str">
        <f>[11]세단!$C$15</f>
        <v>조승규</v>
      </c>
      <c r="P26" s="79" t="str">
        <f>[11]세단!$E$15</f>
        <v>영해중</v>
      </c>
      <c r="Q26" s="80" t="str">
        <f>[11]세단!$F$15</f>
        <v>12.72</v>
      </c>
      <c r="R26" s="78" t="str">
        <f>[11]세단!$C$16</f>
        <v>이혜성</v>
      </c>
      <c r="S26" s="79" t="str">
        <f>[11]세단!$E$16</f>
        <v>경기별망중</v>
      </c>
      <c r="T26" s="80" t="str">
        <f>[11]세단!$F$16</f>
        <v>12.69</v>
      </c>
      <c r="U26" s="78" t="str">
        <f>[11]세단!$C$17</f>
        <v>김지환</v>
      </c>
      <c r="V26" s="79" t="str">
        <f>[11]세단!$E$17</f>
        <v>경기별망중</v>
      </c>
      <c r="W26" s="80" t="str">
        <f>[11]세단!$F$17</f>
        <v>12.61</v>
      </c>
      <c r="X26" s="78" t="str">
        <f>[11]세단!$C$18</f>
        <v>이윤주</v>
      </c>
      <c r="Y26" s="79" t="str">
        <f>[11]세단!$E$18</f>
        <v>대전송촌중</v>
      </c>
      <c r="Z26" s="80" t="str">
        <f>[11]세단!$F$18</f>
        <v>11.48</v>
      </c>
    </row>
    <row r="27" spans="1:29" s="46" customFormat="1" ht="13.5" customHeight="1">
      <c r="A27" s="113"/>
      <c r="B27" s="13" t="s">
        <v>16</v>
      </c>
      <c r="C27" s="42"/>
      <c r="D27" s="43" t="str">
        <f>[11]세단!$G$11</f>
        <v>-1.1</v>
      </c>
      <c r="E27" s="44"/>
      <c r="F27" s="42"/>
      <c r="G27" s="43" t="str">
        <f>[11]세단!$G$12</f>
        <v>0.3</v>
      </c>
      <c r="H27" s="44"/>
      <c r="I27" s="42"/>
      <c r="J27" s="43" t="str">
        <f>[11]세단!$G$13</f>
        <v>1.4</v>
      </c>
      <c r="K27" s="44"/>
      <c r="L27" s="42"/>
      <c r="M27" s="43" t="str">
        <f>[11]세단!$G$14</f>
        <v>0.9</v>
      </c>
      <c r="N27" s="44"/>
      <c r="O27" s="42"/>
      <c r="P27" s="43" t="str">
        <f>[11]세단!$G$15</f>
        <v>1.4</v>
      </c>
      <c r="Q27" s="44"/>
      <c r="R27" s="42"/>
      <c r="S27" s="43" t="str">
        <f>[11]세단!$G$16</f>
        <v>2.1</v>
      </c>
      <c r="T27" s="44" t="s">
        <v>60</v>
      </c>
      <c r="U27" s="42"/>
      <c r="V27" s="43" t="str">
        <f>[11]세단!$G$17</f>
        <v>1.4</v>
      </c>
      <c r="W27" s="44"/>
      <c r="X27" s="42"/>
      <c r="Y27" s="43" t="str">
        <f>[11]세단!$G$18</f>
        <v>0.6</v>
      </c>
      <c r="Z27" s="44"/>
    </row>
    <row r="28" spans="1:29" s="46" customFormat="1" ht="13.5" customHeight="1">
      <c r="A28" s="51">
        <v>2</v>
      </c>
      <c r="B28" s="15" t="s">
        <v>30</v>
      </c>
      <c r="C28" s="17" t="str">
        <f>[11]포환!$C$11</f>
        <v>박도현</v>
      </c>
      <c r="D28" s="18" t="str">
        <f>[11]포환!$E$11</f>
        <v>목포하당중</v>
      </c>
      <c r="E28" s="19" t="str">
        <f>[11]포환!$F$11</f>
        <v>18.83</v>
      </c>
      <c r="F28" s="17" t="str">
        <f>[11]포환!$C$12</f>
        <v>김호현</v>
      </c>
      <c r="G28" s="18" t="str">
        <f>[11]포환!$E$12</f>
        <v>강원체육중</v>
      </c>
      <c r="H28" s="19" t="str">
        <f>[11]포환!$F$12</f>
        <v>17.39</v>
      </c>
      <c r="I28" s="17" t="str">
        <f>[11]포환!$C$13</f>
        <v>최형재</v>
      </c>
      <c r="J28" s="18" t="str">
        <f>[11]포환!$E$13</f>
        <v>인천당하중</v>
      </c>
      <c r="K28" s="19" t="str">
        <f>[11]포환!$F$13</f>
        <v>16.27</v>
      </c>
      <c r="L28" s="17" t="str">
        <f>[11]포환!$C$14</f>
        <v>강민규</v>
      </c>
      <c r="M28" s="18" t="str">
        <f>[11]포환!$E$14</f>
        <v>경기시흥중</v>
      </c>
      <c r="N28" s="19" t="str">
        <f>[11]포환!$F$14</f>
        <v>16.07</v>
      </c>
      <c r="O28" s="17" t="str">
        <f>[11]포환!$C$15</f>
        <v>주재훈</v>
      </c>
      <c r="P28" s="18" t="str">
        <f>[11]포환!$E$15</f>
        <v>부원중</v>
      </c>
      <c r="Q28" s="19" t="str">
        <f>[11]포환!$F$15</f>
        <v>15.18</v>
      </c>
      <c r="R28" s="17" t="str">
        <f>[11]포환!$C$16</f>
        <v>서우진</v>
      </c>
      <c r="S28" s="18" t="str">
        <f>[11]포환!$E$16</f>
        <v>경기송운중</v>
      </c>
      <c r="T28" s="19" t="str">
        <f>[11]포환!$F$16</f>
        <v>14.95</v>
      </c>
      <c r="U28" s="17" t="str">
        <f>[11]포환!$C$17</f>
        <v>장민수</v>
      </c>
      <c r="V28" s="18" t="str">
        <f>[11]포환!$E$17</f>
        <v>경기단원중</v>
      </c>
      <c r="W28" s="19" t="str">
        <f>[11]포환!$F$17</f>
        <v>14.91</v>
      </c>
      <c r="X28" s="17" t="str">
        <f>[11]포환!$C$18</f>
        <v>이형진</v>
      </c>
      <c r="Y28" s="18" t="str">
        <f>[11]포환!$E$18</f>
        <v>영주중</v>
      </c>
      <c r="Z28" s="19" t="str">
        <f>[11]포환!$F$18</f>
        <v>14.11</v>
      </c>
    </row>
    <row r="29" spans="1:29" s="46" customFormat="1" ht="13.5" customHeight="1">
      <c r="A29" s="51">
        <v>3</v>
      </c>
      <c r="B29" s="15" t="s">
        <v>31</v>
      </c>
      <c r="C29" s="17" t="str">
        <f>[11]원반!$C$11</f>
        <v>장재덕</v>
      </c>
      <c r="D29" s="18" t="str">
        <f>[11]원반!$E$11</f>
        <v>영주중</v>
      </c>
      <c r="E29" s="19" t="str">
        <f>[11]원반!$F$11</f>
        <v>55.47</v>
      </c>
      <c r="F29" s="17" t="str">
        <f>[11]원반!$C$12</f>
        <v>박도현</v>
      </c>
      <c r="G29" s="18" t="str">
        <f>[11]원반!$E$12</f>
        <v>목포하당중</v>
      </c>
      <c r="H29" s="19" t="str">
        <f>[11]원반!$F$12</f>
        <v>55.45</v>
      </c>
      <c r="I29" s="17" t="str">
        <f>[11]원반!$C$13</f>
        <v>조병욱</v>
      </c>
      <c r="J29" s="18" t="str">
        <f>[11]원반!$E$13</f>
        <v>충주중</v>
      </c>
      <c r="K29" s="19" t="str">
        <f>[11]원반!$F$13</f>
        <v>49.18</v>
      </c>
      <c r="L29" s="17" t="str">
        <f>[11]원반!$C$14</f>
        <v>최완재</v>
      </c>
      <c r="M29" s="18" t="str">
        <f>[11]원반!$E$14</f>
        <v>인천당하중</v>
      </c>
      <c r="N29" s="19" t="str">
        <f>[11]원반!$F$14</f>
        <v>48.92</v>
      </c>
      <c r="O29" s="17" t="str">
        <f>[11]원반!$C$15</f>
        <v>이민우</v>
      </c>
      <c r="P29" s="18" t="str">
        <f>[11]원반!$E$15</f>
        <v>강원체육중</v>
      </c>
      <c r="Q29" s="19" t="str">
        <f>[11]원반!$F$15</f>
        <v>46.33</v>
      </c>
      <c r="R29" s="17" t="str">
        <f>[11]원반!$C$16</f>
        <v>이주호</v>
      </c>
      <c r="S29" s="18" t="str">
        <f>[11]원반!$E$16</f>
        <v>경기용문중</v>
      </c>
      <c r="T29" s="19" t="str">
        <f>[11]원반!$F$16</f>
        <v>44.07</v>
      </c>
      <c r="U29" s="17" t="str">
        <f>[11]원반!$C$17</f>
        <v>이주용</v>
      </c>
      <c r="V29" s="18" t="str">
        <f>[11]원반!$E$17</f>
        <v>비아중</v>
      </c>
      <c r="W29" s="19" t="str">
        <f>[11]원반!$F$17</f>
        <v>42.38</v>
      </c>
      <c r="X29" s="17" t="str">
        <f>[11]원반!$C$18</f>
        <v>장민수</v>
      </c>
      <c r="Y29" s="18" t="str">
        <f>[11]원반!$E$18</f>
        <v>경기단원중</v>
      </c>
      <c r="Z29" s="19" t="str">
        <f>[11]원반!$F$18</f>
        <v>40.49</v>
      </c>
    </row>
    <row r="30" spans="1:29" s="46" customFormat="1" ht="13.5" customHeight="1">
      <c r="A30" s="51">
        <v>3</v>
      </c>
      <c r="B30" s="15" t="s">
        <v>32</v>
      </c>
      <c r="C30" s="17" t="str">
        <f>[11]투창!$C$11</f>
        <v>김세환</v>
      </c>
      <c r="D30" s="18" t="str">
        <f>[11]투창!$E$11</f>
        <v>강원체육중</v>
      </c>
      <c r="E30" s="19" t="str">
        <f>[11]투창!$F$11</f>
        <v>59.91</v>
      </c>
      <c r="F30" s="17" t="str">
        <f>[11]투창!$C$12</f>
        <v>최우진</v>
      </c>
      <c r="G30" s="18" t="str">
        <f>[11]투창!$E$12</f>
        <v>충주중</v>
      </c>
      <c r="H30" s="19" t="str">
        <f>[11]투창!$F$12</f>
        <v>59.06</v>
      </c>
      <c r="I30" s="17" t="str">
        <f>[11]투창!$C$13</f>
        <v>정진범</v>
      </c>
      <c r="J30" s="18" t="str">
        <f>[11]투창!$E$13</f>
        <v>광주체육중</v>
      </c>
      <c r="K30" s="19" t="str">
        <f>[11]투창!$F$13</f>
        <v>56.98</v>
      </c>
      <c r="L30" s="17" t="str">
        <f>[11]투창!$C$14</f>
        <v>한재우</v>
      </c>
      <c r="M30" s="18" t="str">
        <f>[11]투창!$E$14</f>
        <v>경기회룡중</v>
      </c>
      <c r="N30" s="19" t="str">
        <f>[11]투창!$F$14</f>
        <v>52.69</v>
      </c>
      <c r="O30" s="17" t="str">
        <f>[11]투창!$C$15</f>
        <v>한재용</v>
      </c>
      <c r="P30" s="18" t="str">
        <f>[11]투창!$E$15</f>
        <v>천안오성중</v>
      </c>
      <c r="Q30" s="19" t="str">
        <f>[11]투창!$F$15</f>
        <v>51.56</v>
      </c>
      <c r="R30" s="17" t="str">
        <f>[11]투창!$C$16</f>
        <v>김어진</v>
      </c>
      <c r="S30" s="18" t="str">
        <f>[11]투창!$E$16</f>
        <v>비아중</v>
      </c>
      <c r="T30" s="19" t="str">
        <f>[11]투창!$F$16</f>
        <v>48.98</v>
      </c>
      <c r="U30" s="17" t="str">
        <f>[11]투창!$C$17</f>
        <v>최호연</v>
      </c>
      <c r="V30" s="18" t="str">
        <f>[11]투창!$E$17</f>
        <v>경기대경중</v>
      </c>
      <c r="W30" s="19" t="str">
        <f>[11]투창!$F$17</f>
        <v>44.71</v>
      </c>
      <c r="X30" s="17" t="str">
        <f>[11]투창!$C$18</f>
        <v>이준호</v>
      </c>
      <c r="Y30" s="18" t="str">
        <f>[11]투창!$E$18</f>
        <v>천안오성중</v>
      </c>
      <c r="Z30" s="19" t="str">
        <f>[11]투창!$F$18</f>
        <v>43.67</v>
      </c>
    </row>
    <row r="31" spans="1:29" s="46" customFormat="1" ht="13.5" customHeight="1">
      <c r="A31" s="51">
        <v>4</v>
      </c>
      <c r="B31" s="15" t="s">
        <v>33</v>
      </c>
      <c r="C31" s="17" t="str">
        <f>'[11]5종경기'!$C$11</f>
        <v>윤서준</v>
      </c>
      <c r="D31" s="18" t="str">
        <f>'[11]5종경기'!$E$11</f>
        <v>대전송촌중</v>
      </c>
      <c r="E31" s="19" t="str">
        <f>'[11]5종경기'!$F$11</f>
        <v>3394점</v>
      </c>
      <c r="F31" s="17" t="str">
        <f>'[11]5종경기'!$C$12</f>
        <v>류성우</v>
      </c>
      <c r="G31" s="18" t="str">
        <f>'[11]5종경기'!$E$12</f>
        <v>울산스포츠과학중</v>
      </c>
      <c r="H31" s="19" t="str">
        <f>'[11]5종경기'!$F$12</f>
        <v xml:space="preserve">2898점 </v>
      </c>
      <c r="I31" s="17" t="str">
        <f>'[11]5종경기'!$C$13</f>
        <v>박승준</v>
      </c>
      <c r="J31" s="18" t="str">
        <f>'[11]5종경기'!$E$13</f>
        <v>부산체육중</v>
      </c>
      <c r="K31" s="19" t="str">
        <f>'[11]5종경기'!$F$13</f>
        <v>2734점</v>
      </c>
      <c r="L31" s="17" t="str">
        <f>'[11]5종경기'!$C$14</f>
        <v>정채운</v>
      </c>
      <c r="M31" s="18" t="str">
        <f>'[11]5종경기'!$E$14</f>
        <v>부산체육중</v>
      </c>
      <c r="N31" s="19" t="str">
        <f>'[11]5종경기'!$F$14</f>
        <v>2408점</v>
      </c>
      <c r="O31" s="17" t="str">
        <f>'[11]5종경기'!$C$15</f>
        <v>이효원</v>
      </c>
      <c r="P31" s="18" t="str">
        <f>'[11]5종경기'!$E$15</f>
        <v>경기체육중</v>
      </c>
      <c r="Q31" s="19" t="str">
        <f>'[11]5종경기'!$F$15</f>
        <v>2336점</v>
      </c>
      <c r="R31" s="17"/>
      <c r="S31" s="18"/>
      <c r="T31" s="19"/>
      <c r="U31" s="17"/>
      <c r="V31" s="18"/>
      <c r="W31" s="19"/>
      <c r="X31" s="17"/>
      <c r="Y31" s="18"/>
      <c r="Z31" s="19"/>
    </row>
    <row r="32" spans="1:29" s="46" customFormat="1" ht="13.5" customHeight="1">
      <c r="A32" s="54"/>
      <c r="B32" s="34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s="9" customFormat="1" ht="14.25" customHeight="1">
      <c r="A33" s="54"/>
      <c r="B33" s="11" t="s">
        <v>34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54"/>
    </row>
    <row r="35" spans="1:26">
      <c r="A35" s="54"/>
    </row>
  </sheetData>
  <mergeCells count="26">
    <mergeCell ref="A15:A16"/>
    <mergeCell ref="E2:T2"/>
    <mergeCell ref="B3:C3"/>
    <mergeCell ref="F3:S3"/>
    <mergeCell ref="A7:A8"/>
    <mergeCell ref="A9:A10"/>
    <mergeCell ref="A26:A27"/>
    <mergeCell ref="A18:A19"/>
    <mergeCell ref="C19:E19"/>
    <mergeCell ref="F19:H19"/>
    <mergeCell ref="I19:K19"/>
    <mergeCell ref="R19:T19"/>
    <mergeCell ref="U19:W19"/>
    <mergeCell ref="X19:Z19"/>
    <mergeCell ref="A20:A21"/>
    <mergeCell ref="A24:A25"/>
    <mergeCell ref="L19:N19"/>
    <mergeCell ref="O19:Q19"/>
    <mergeCell ref="C21:E21"/>
    <mergeCell ref="F21:H21"/>
    <mergeCell ref="I21:K21"/>
    <mergeCell ref="L21:N21"/>
    <mergeCell ref="O21:Q21"/>
    <mergeCell ref="R21:T21"/>
    <mergeCell ref="U21:W21"/>
    <mergeCell ref="X21:Z21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showGridLines="0" view="pageBreakPreview" zoomScale="120" zoomScaleSheetLayoutView="120" workbookViewId="0">
      <selection activeCell="E2" sqref="E2:T2"/>
    </sheetView>
  </sheetViews>
  <sheetFormatPr defaultRowHeight="14.4"/>
  <cols>
    <col min="1" max="1" width="2.296875" style="53" customWidth="1"/>
    <col min="2" max="2" width="5.3984375" customWidth="1"/>
    <col min="3" max="3" width="3.796875" customWidth="1"/>
    <col min="4" max="4" width="4.796875" customWidth="1"/>
    <col min="5" max="5" width="5.796875" customWidth="1"/>
    <col min="6" max="6" width="3.796875" customWidth="1"/>
    <col min="7" max="7" width="4.796875" customWidth="1"/>
    <col min="8" max="8" width="5.796875" customWidth="1"/>
    <col min="9" max="9" width="3.796875" customWidth="1"/>
    <col min="10" max="10" width="4.796875" customWidth="1"/>
    <col min="11" max="11" width="5.796875" customWidth="1"/>
    <col min="12" max="12" width="3.796875" customWidth="1"/>
    <col min="13" max="13" width="4.796875" customWidth="1"/>
    <col min="14" max="14" width="5.796875" customWidth="1"/>
    <col min="15" max="15" width="3.796875" customWidth="1"/>
    <col min="16" max="16" width="4.796875" customWidth="1"/>
    <col min="17" max="17" width="5.796875" customWidth="1"/>
    <col min="18" max="18" width="3.796875" customWidth="1"/>
    <col min="19" max="19" width="4.796875" customWidth="1"/>
    <col min="20" max="20" width="5.796875" customWidth="1"/>
    <col min="21" max="21" width="3.796875" customWidth="1"/>
    <col min="22" max="22" width="4.796875" customWidth="1"/>
    <col min="23" max="23" width="5.796875" customWidth="1"/>
    <col min="24" max="24" width="3.796875" customWidth="1"/>
    <col min="25" max="25" width="4.796875" customWidth="1"/>
    <col min="26" max="26" width="5.796875" customWidth="1"/>
    <col min="32" max="32" width="6.796875" customWidth="1"/>
    <col min="33" max="34" width="8.8984375" hidden="1" customWidth="1"/>
  </cols>
  <sheetData>
    <row r="1" spans="1:26">
      <c r="A1" s="52"/>
    </row>
    <row r="2" spans="1:26" s="9" customFormat="1" ht="45" customHeight="1" thickBot="1">
      <c r="A2" s="52"/>
      <c r="B2" s="10"/>
      <c r="C2" s="10"/>
      <c r="D2" s="10"/>
      <c r="E2" s="117" t="s">
        <v>53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50" t="s">
        <v>3</v>
      </c>
      <c r="V2" s="50"/>
      <c r="W2" s="50"/>
      <c r="X2" s="50"/>
      <c r="Y2" s="50"/>
      <c r="Z2" s="50"/>
    </row>
    <row r="3" spans="1:26" s="9" customFormat="1" ht="15" thickTop="1">
      <c r="A3" s="53"/>
      <c r="B3" s="119" t="s">
        <v>35</v>
      </c>
      <c r="C3" s="119"/>
      <c r="D3" s="10"/>
      <c r="E3" s="10"/>
      <c r="F3" s="120" t="s">
        <v>54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52"/>
      <c r="B5" s="7" t="s">
        <v>5</v>
      </c>
      <c r="C5" s="2"/>
      <c r="D5" s="3" t="s">
        <v>6</v>
      </c>
      <c r="E5" s="4"/>
      <c r="F5" s="2"/>
      <c r="G5" s="3" t="s">
        <v>0</v>
      </c>
      <c r="H5" s="4"/>
      <c r="I5" s="2"/>
      <c r="J5" s="3" t="s">
        <v>7</v>
      </c>
      <c r="K5" s="4"/>
      <c r="L5" s="2"/>
      <c r="M5" s="3" t="s">
        <v>8</v>
      </c>
      <c r="N5" s="4"/>
      <c r="O5" s="2"/>
      <c r="P5" s="3" t="s">
        <v>9</v>
      </c>
      <c r="Q5" s="4"/>
      <c r="R5" s="2"/>
      <c r="S5" s="3" t="s">
        <v>1</v>
      </c>
      <c r="T5" s="4"/>
      <c r="U5" s="2"/>
      <c r="V5" s="3" t="s">
        <v>10</v>
      </c>
      <c r="W5" s="4"/>
      <c r="X5" s="2"/>
      <c r="Y5" s="3" t="s">
        <v>11</v>
      </c>
      <c r="Z5" s="4"/>
    </row>
    <row r="6" spans="1:26" ht="15" thickBot="1">
      <c r="A6" s="51"/>
      <c r="B6" s="6" t="s">
        <v>12</v>
      </c>
      <c r="C6" s="5" t="s">
        <v>13</v>
      </c>
      <c r="D6" s="5" t="s">
        <v>2</v>
      </c>
      <c r="E6" s="5" t="s">
        <v>14</v>
      </c>
      <c r="F6" s="5" t="s">
        <v>13</v>
      </c>
      <c r="G6" s="5" t="s">
        <v>2</v>
      </c>
      <c r="H6" s="5" t="s">
        <v>14</v>
      </c>
      <c r="I6" s="5" t="s">
        <v>13</v>
      </c>
      <c r="J6" s="5" t="s">
        <v>2</v>
      </c>
      <c r="K6" s="5" t="s">
        <v>14</v>
      </c>
      <c r="L6" s="5" t="s">
        <v>13</v>
      </c>
      <c r="M6" s="5" t="s">
        <v>2</v>
      </c>
      <c r="N6" s="5" t="s">
        <v>14</v>
      </c>
      <c r="O6" s="5" t="s">
        <v>13</v>
      </c>
      <c r="P6" s="5" t="s">
        <v>2</v>
      </c>
      <c r="Q6" s="5" t="s">
        <v>14</v>
      </c>
      <c r="R6" s="5" t="s">
        <v>13</v>
      </c>
      <c r="S6" s="5" t="s">
        <v>2</v>
      </c>
      <c r="T6" s="5" t="s">
        <v>14</v>
      </c>
      <c r="U6" s="5" t="s">
        <v>13</v>
      </c>
      <c r="V6" s="5" t="s">
        <v>2</v>
      </c>
      <c r="W6" s="5" t="s">
        <v>14</v>
      </c>
      <c r="X6" s="5" t="s">
        <v>13</v>
      </c>
      <c r="Y6" s="5" t="s">
        <v>2</v>
      </c>
      <c r="Z6" s="5" t="s">
        <v>14</v>
      </c>
    </row>
    <row r="7" spans="1:26" s="46" customFormat="1" ht="13.5" customHeight="1" thickTop="1">
      <c r="A7" s="113">
        <v>1</v>
      </c>
      <c r="B7" s="12" t="s">
        <v>15</v>
      </c>
      <c r="C7" s="25" t="str">
        <f>[12]결승기록지!$C$11</f>
        <v>김수연</v>
      </c>
      <c r="D7" s="26" t="str">
        <f>[12]결승기록지!$E$11</f>
        <v>인화여자중</v>
      </c>
      <c r="E7" s="27" t="str">
        <f>[12]결승기록지!$F$11</f>
        <v>12.57</v>
      </c>
      <c r="F7" s="25" t="str">
        <f>[12]결승기록지!$C$12</f>
        <v>김태연</v>
      </c>
      <c r="G7" s="26" t="str">
        <f>[12]결승기록지!$E$12</f>
        <v>인화여자중</v>
      </c>
      <c r="H7" s="27" t="str">
        <f>[12]결승기록지!$F$12</f>
        <v>12.83</v>
      </c>
      <c r="I7" s="25" t="str">
        <f>[12]결승기록지!$C$13</f>
        <v>김다은</v>
      </c>
      <c r="J7" s="26" t="str">
        <f>[12]결승기록지!$E$13</f>
        <v>경기가평중</v>
      </c>
      <c r="K7" s="27" t="str">
        <f>[12]결승기록지!$F$13</f>
        <v>12.87</v>
      </c>
      <c r="L7" s="25" t="str">
        <f>[12]결승기록지!$C$14</f>
        <v>이지현</v>
      </c>
      <c r="M7" s="26" t="str">
        <f>[12]결승기록지!$E$14</f>
        <v>월배중</v>
      </c>
      <c r="N7" s="27" t="str">
        <f>[12]결승기록지!$F$14</f>
        <v>12.98</v>
      </c>
      <c r="O7" s="25" t="str">
        <f>[12]결승기록지!$C$15</f>
        <v>김소은</v>
      </c>
      <c r="P7" s="26" t="str">
        <f>[12]결승기록지!$E$15</f>
        <v>경기가평중</v>
      </c>
      <c r="Q7" s="27" t="str">
        <f>[12]결승기록지!$F$15</f>
        <v>13.03</v>
      </c>
      <c r="R7" s="25" t="str">
        <f>[12]결승기록지!$C$16</f>
        <v>최윤서</v>
      </c>
      <c r="S7" s="26" t="str">
        <f>[12]결승기록지!$E$16</f>
        <v>경기덕계중</v>
      </c>
      <c r="T7" s="27" t="str">
        <f>[12]결승기록지!$F$16</f>
        <v>13.27</v>
      </c>
      <c r="U7" s="25"/>
      <c r="V7" s="26"/>
      <c r="W7" s="27"/>
      <c r="X7" s="25"/>
      <c r="Y7" s="26"/>
      <c r="Z7" s="27"/>
    </row>
    <row r="8" spans="1:26" s="46" customFormat="1" ht="13.5" customHeight="1">
      <c r="A8" s="113"/>
      <c r="B8" s="13" t="s">
        <v>16</v>
      </c>
      <c r="C8" s="97"/>
      <c r="D8" s="28" t="str">
        <f>[12]결승기록지!$G$8</f>
        <v>-1.2</v>
      </c>
      <c r="E8" s="98"/>
      <c r="F8" s="98"/>
      <c r="G8" s="28"/>
      <c r="H8" s="98"/>
      <c r="I8" s="98"/>
      <c r="J8" s="28"/>
      <c r="K8" s="98"/>
      <c r="L8" s="98"/>
      <c r="M8" s="28"/>
      <c r="N8" s="98"/>
      <c r="O8" s="98"/>
      <c r="P8" s="28"/>
      <c r="Q8" s="98"/>
      <c r="R8" s="98"/>
      <c r="S8" s="28"/>
      <c r="T8" s="98"/>
      <c r="U8" s="98"/>
      <c r="V8" s="28"/>
      <c r="W8" s="98"/>
      <c r="X8" s="98"/>
      <c r="Y8" s="28"/>
      <c r="Z8" s="99"/>
    </row>
    <row r="9" spans="1:26" s="46" customFormat="1" ht="13.5" customHeight="1">
      <c r="A9" s="113">
        <v>2</v>
      </c>
      <c r="B9" s="14" t="s">
        <v>17</v>
      </c>
      <c r="C9" s="35" t="str">
        <f>[13]결승기록지!$C$11</f>
        <v>박다윤</v>
      </c>
      <c r="D9" s="36" t="str">
        <f>[13]결승기록지!$E$11</f>
        <v>가좌여자중</v>
      </c>
      <c r="E9" s="37" t="str">
        <f>[13]결승기록지!$F$11</f>
        <v>26.01</v>
      </c>
      <c r="F9" s="35" t="str">
        <f>[13]결승기록지!$C$12</f>
        <v>김다은</v>
      </c>
      <c r="G9" s="36" t="str">
        <f>[13]결승기록지!$E$12</f>
        <v>경기가평중</v>
      </c>
      <c r="H9" s="37" t="str">
        <f>[13]결승기록지!$F$12</f>
        <v>26.13</v>
      </c>
      <c r="I9" s="35" t="str">
        <f>[13]결승기록지!$C$13</f>
        <v>최윤서</v>
      </c>
      <c r="J9" s="36" t="str">
        <f>[13]결승기록지!$E$13</f>
        <v>경기덕계중</v>
      </c>
      <c r="K9" s="37" t="str">
        <f>[13]결승기록지!$F$13</f>
        <v>26.61</v>
      </c>
      <c r="L9" s="35" t="str">
        <f>[13]결승기록지!$C$14</f>
        <v>이채진</v>
      </c>
      <c r="M9" s="36" t="str">
        <f>[13]결승기록지!$E$14</f>
        <v>경명여자중</v>
      </c>
      <c r="N9" s="37" t="str">
        <f>[13]결승기록지!$F$14</f>
        <v>26.74</v>
      </c>
      <c r="O9" s="35" t="str">
        <f>[13]결승기록지!$C$15</f>
        <v>이지현</v>
      </c>
      <c r="P9" s="36" t="str">
        <f>[13]결승기록지!$E$15</f>
        <v>월배중</v>
      </c>
      <c r="Q9" s="37" t="str">
        <f>[13]결승기록지!$F$15</f>
        <v>26.82</v>
      </c>
      <c r="R9" s="35" t="str">
        <f>[13]결승기록지!$C$16</f>
        <v>양예빈</v>
      </c>
      <c r="S9" s="36" t="str">
        <f>[13]결승기록지!$E$16</f>
        <v>계룡중</v>
      </c>
      <c r="T9" s="37" t="str">
        <f>[13]결승기록지!$F$16</f>
        <v>26.90</v>
      </c>
      <c r="U9" s="35" t="str">
        <f>[13]결승기록지!$C$17</f>
        <v>김애영</v>
      </c>
      <c r="V9" s="36" t="str">
        <f>[13]결승기록지!$E$17</f>
        <v>경기덕계중</v>
      </c>
      <c r="W9" s="37" t="str">
        <f>[13]결승기록지!$F$17</f>
        <v>26.91</v>
      </c>
      <c r="X9" s="35" t="str">
        <f>[13]결승기록지!$C$18</f>
        <v>전하영</v>
      </c>
      <c r="Y9" s="36" t="str">
        <f>[13]결승기록지!$E$18</f>
        <v>경기가평중</v>
      </c>
      <c r="Z9" s="37" t="str">
        <f>[13]결승기록지!$F$18</f>
        <v>27.04</v>
      </c>
    </row>
    <row r="10" spans="1:26" s="46" customFormat="1" ht="13.5" customHeight="1">
      <c r="A10" s="113"/>
      <c r="B10" s="13" t="s">
        <v>16</v>
      </c>
      <c r="C10" s="38"/>
      <c r="D10" s="39" t="str">
        <f>[13]결승기록지!$G$8</f>
        <v>-1.8</v>
      </c>
      <c r="E10" s="41"/>
      <c r="F10" s="38"/>
      <c r="G10" s="39"/>
      <c r="H10" s="41"/>
      <c r="I10" s="38"/>
      <c r="J10" s="39"/>
      <c r="K10" s="41"/>
      <c r="L10" s="38"/>
      <c r="M10" s="39"/>
      <c r="N10" s="41"/>
      <c r="O10" s="38"/>
      <c r="P10" s="39"/>
      <c r="Q10" s="41"/>
      <c r="R10" s="38"/>
      <c r="S10" s="39"/>
      <c r="T10" s="41"/>
      <c r="U10" s="38"/>
      <c r="V10" s="39"/>
      <c r="W10" s="41"/>
      <c r="X10" s="38"/>
      <c r="Y10" s="39"/>
      <c r="Z10" s="40"/>
    </row>
    <row r="11" spans="1:26" s="46" customFormat="1" ht="13.5" customHeight="1">
      <c r="A11" s="51">
        <v>3</v>
      </c>
      <c r="B11" s="15" t="s">
        <v>18</v>
      </c>
      <c r="C11" s="17" t="str">
        <f>[14]결승기록지!$C$11</f>
        <v>양예빈</v>
      </c>
      <c r="D11" s="18" t="str">
        <f>[14]결승기록지!$E$11</f>
        <v>계룡중</v>
      </c>
      <c r="E11" s="19" t="str">
        <f>[14]결승기록지!$F$11</f>
        <v>57.51</v>
      </c>
      <c r="F11" s="17" t="str">
        <f>[14]결승기록지!$C$12</f>
        <v>이채진</v>
      </c>
      <c r="G11" s="18" t="str">
        <f>[14]결승기록지!$E$12</f>
        <v>경명여자중</v>
      </c>
      <c r="H11" s="19" t="str">
        <f>[14]결승기록지!$F$12</f>
        <v>1:00.90</v>
      </c>
      <c r="I11" s="17" t="str">
        <f>[14]결승기록지!$C$13</f>
        <v>이경민</v>
      </c>
      <c r="J11" s="18" t="str">
        <f>[14]결승기록지!$E$13</f>
        <v>원주여자중</v>
      </c>
      <c r="K11" s="19" t="str">
        <f>[14]결승기록지!$F$13</f>
        <v>1:01.86</v>
      </c>
      <c r="L11" s="17" t="str">
        <f>[14]결승기록지!$C$14</f>
        <v>안세민</v>
      </c>
      <c r="M11" s="18" t="str">
        <f>[14]결승기록지!$E$14</f>
        <v>성보중</v>
      </c>
      <c r="N11" s="19" t="str">
        <f>[14]결승기록지!$F$14</f>
        <v>1:01.95</v>
      </c>
      <c r="O11" s="17" t="str">
        <f>[14]결승기록지!$C$15</f>
        <v>김민경</v>
      </c>
      <c r="P11" s="18" t="str">
        <f>[14]결승기록지!$E$15</f>
        <v>경기체육중</v>
      </c>
      <c r="Q11" s="19" t="str">
        <f>[14]결승기록지!$F$15</f>
        <v>1:02.25</v>
      </c>
      <c r="R11" s="17" t="str">
        <f>[14]결승기록지!$C$16</f>
        <v>유소빈</v>
      </c>
      <c r="S11" s="18" t="str">
        <f>[14]결승기록지!$E$16</f>
        <v>설악여자중</v>
      </c>
      <c r="T11" s="19" t="str">
        <f>[14]결승기록지!$F$16</f>
        <v>1:05.43</v>
      </c>
      <c r="U11" s="17" t="str">
        <f>[14]결승기록지!$C$17</f>
        <v>이주현</v>
      </c>
      <c r="V11" s="18" t="str">
        <f>[14]결승기록지!$E$17</f>
        <v>경기신천중</v>
      </c>
      <c r="W11" s="19" t="str">
        <f>[14]결승기록지!$F$17</f>
        <v>1:06.09</v>
      </c>
      <c r="X11" s="17"/>
      <c r="Y11" s="18"/>
      <c r="Z11" s="19"/>
    </row>
    <row r="12" spans="1:26" s="46" customFormat="1" ht="13.5" customHeight="1">
      <c r="A12" s="51">
        <v>4</v>
      </c>
      <c r="B12" s="15" t="s">
        <v>19</v>
      </c>
      <c r="C12" s="17" t="str">
        <f>[15]결승기록지!$C$11</f>
        <v>배소영</v>
      </c>
      <c r="D12" s="18" t="str">
        <f>[15]결승기록지!$E$11</f>
        <v>신정여자중</v>
      </c>
      <c r="E12" s="55" t="str">
        <f>[15]결승기록지!$F$11</f>
        <v>2:25.24</v>
      </c>
      <c r="F12" s="17" t="str">
        <f>[15]결승기록지!$C$12</f>
        <v>안세민</v>
      </c>
      <c r="G12" s="18" t="str">
        <f>[15]결승기록지!$E$12</f>
        <v>성보중</v>
      </c>
      <c r="H12" s="55" t="str">
        <f>[15]결승기록지!$F$12</f>
        <v>2:27.52</v>
      </c>
      <c r="I12" s="17" t="str">
        <f>[15]결승기록지!$C$13</f>
        <v>박서연</v>
      </c>
      <c r="J12" s="18" t="str">
        <f>[15]결승기록지!$E$13</f>
        <v>경기동부중</v>
      </c>
      <c r="K12" s="55" t="str">
        <f>[15]결승기록지!$F$13</f>
        <v>2:27.55</v>
      </c>
      <c r="L12" s="17" t="str">
        <f>[15]결승기록지!$C$14</f>
        <v>김예연</v>
      </c>
      <c r="M12" s="18" t="str">
        <f>[15]결승기록지!$E$14</f>
        <v>경기신천중</v>
      </c>
      <c r="N12" s="55" t="str">
        <f>[15]결승기록지!$F$14</f>
        <v>2:36.58</v>
      </c>
      <c r="O12" s="17" t="str">
        <f>[15]결승기록지!$C$15</f>
        <v>김예나</v>
      </c>
      <c r="P12" s="18" t="str">
        <f>[15]결승기록지!$E$15</f>
        <v>전라중</v>
      </c>
      <c r="Q12" s="55" t="str">
        <f>[15]결승기록지!$F$15</f>
        <v>2:43.15</v>
      </c>
      <c r="R12" s="17" t="str">
        <f>[15]결승기록지!$C$16</f>
        <v>서예은</v>
      </c>
      <c r="S12" s="18" t="str">
        <f>[15]결승기록지!$E$16</f>
        <v>복주여자중</v>
      </c>
      <c r="T12" s="55" t="str">
        <f>[15]결승기록지!$F$16</f>
        <v>2:48.77</v>
      </c>
      <c r="U12" s="17"/>
      <c r="V12" s="18"/>
      <c r="W12" s="55"/>
      <c r="X12" s="17"/>
      <c r="Y12" s="18"/>
      <c r="Z12" s="55"/>
    </row>
    <row r="13" spans="1:26" s="46" customFormat="1" ht="13.5" customHeight="1">
      <c r="A13" s="51">
        <v>2</v>
      </c>
      <c r="B13" s="15" t="s">
        <v>20</v>
      </c>
      <c r="C13" s="17" t="str">
        <f>[16]결승기록지!$C$11</f>
        <v>노지영</v>
      </c>
      <c r="D13" s="18" t="str">
        <f>[16]결승기록지!$E$11</f>
        <v>원주여자중</v>
      </c>
      <c r="E13" s="19" t="str">
        <f>[16]결승기록지!$F$11</f>
        <v>5:06.92</v>
      </c>
      <c r="F13" s="17" t="str">
        <f>[16]결승기록지!$C$12</f>
        <v>배소영</v>
      </c>
      <c r="G13" s="18" t="str">
        <f>[16]결승기록지!$E$12</f>
        <v>신정여자중</v>
      </c>
      <c r="H13" s="19" t="str">
        <f>[16]결승기록지!$F$12</f>
        <v>5:08.02</v>
      </c>
      <c r="I13" s="17" t="str">
        <f>[16]결승기록지!$C$13</f>
        <v>오은채</v>
      </c>
      <c r="J13" s="18" t="str">
        <f>[16]결승기록지!$E$13</f>
        <v>신정여자중</v>
      </c>
      <c r="K13" s="19" t="str">
        <f>[16]결승기록지!$F$13</f>
        <v>5:09.04</v>
      </c>
      <c r="L13" s="17" t="str">
        <f>[16]결승기록지!$C$14</f>
        <v>박미애</v>
      </c>
      <c r="M13" s="18" t="str">
        <f>[16]결승기록지!$E$14</f>
        <v>가좌여자중</v>
      </c>
      <c r="N13" s="19" t="str">
        <f>[16]결승기록지!$F$14</f>
        <v>5:18.82</v>
      </c>
      <c r="O13" s="17" t="str">
        <f>[16]결승기록지!$C$15</f>
        <v>김예연</v>
      </c>
      <c r="P13" s="18" t="str">
        <f>[16]결승기록지!$E$15</f>
        <v>경기신천중</v>
      </c>
      <c r="Q13" s="19" t="str">
        <f>[16]결승기록지!$F$15</f>
        <v>5:20.12</v>
      </c>
      <c r="R13" s="17" t="str">
        <f>[16]결승기록지!$C$16</f>
        <v>김다정</v>
      </c>
      <c r="S13" s="18" t="str">
        <f>[16]결승기록지!$E$16</f>
        <v>경기체육중</v>
      </c>
      <c r="T13" s="19" t="str">
        <f>[16]결승기록지!$F$16</f>
        <v>5:25.39</v>
      </c>
      <c r="U13" s="17" t="str">
        <f>[16]결승기록지!$C$17</f>
        <v>유소빈</v>
      </c>
      <c r="V13" s="18" t="str">
        <f>[16]결승기록지!$E$17</f>
        <v>설악여자중</v>
      </c>
      <c r="W13" s="19" t="str">
        <f>[16]결승기록지!$F$17</f>
        <v>5:26.40</v>
      </c>
      <c r="X13" s="17" t="str">
        <f>[16]결승기록지!$C$18</f>
        <v>박서연</v>
      </c>
      <c r="Y13" s="18" t="str">
        <f>[16]결승기록지!$E$18</f>
        <v>경기동부중</v>
      </c>
      <c r="Z13" s="19" t="str">
        <f>[16]결승기록지!$F$18</f>
        <v>5:28.78</v>
      </c>
    </row>
    <row r="14" spans="1:26" s="46" customFormat="1" ht="13.5" customHeight="1">
      <c r="A14" s="51">
        <v>4</v>
      </c>
      <c r="B14" s="15" t="s">
        <v>21</v>
      </c>
      <c r="C14" s="17" t="str">
        <f>[17]결승기록지!$C$11</f>
        <v>이명웅</v>
      </c>
      <c r="D14" s="18" t="str">
        <f>[17]결승기록지!$E$11</f>
        <v>천안오성중</v>
      </c>
      <c r="E14" s="19" t="str">
        <f>[17]결승기록지!$F$11</f>
        <v>11:16.27</v>
      </c>
      <c r="F14" s="17" t="str">
        <f>[17]결승기록지!$C$12</f>
        <v>박미애</v>
      </c>
      <c r="G14" s="18" t="str">
        <f>[17]결승기록지!$E$12</f>
        <v>가좌여자중</v>
      </c>
      <c r="H14" s="19" t="str">
        <f>[17]결승기록지!$F$12</f>
        <v>11:26.33</v>
      </c>
      <c r="I14" s="17" t="str">
        <f>[17]결승기록지!$C$13</f>
        <v>오은채</v>
      </c>
      <c r="J14" s="18" t="str">
        <f>[17]결승기록지!$E$13</f>
        <v>신정여자중</v>
      </c>
      <c r="K14" s="19" t="str">
        <f>[17]결승기록지!$F$13</f>
        <v>11:30.49</v>
      </c>
      <c r="L14" s="17" t="str">
        <f>[17]결승기록지!$C$14</f>
        <v>김다정</v>
      </c>
      <c r="M14" s="18" t="str">
        <f>[17]결승기록지!$E$14</f>
        <v>경기체육중</v>
      </c>
      <c r="N14" s="19" t="str">
        <f>[17]결승기록지!$F$14</f>
        <v>12:13.98</v>
      </c>
      <c r="O14" s="17" t="str">
        <f>[17]결승기록지!$C$15</f>
        <v>천주현</v>
      </c>
      <c r="P14" s="18" t="str">
        <f>[17]결승기록지!$E$15</f>
        <v>울산스포츠과학중</v>
      </c>
      <c r="Q14" s="19" t="str">
        <f>[17]결승기록지!$F$15</f>
        <v>12:41.89</v>
      </c>
      <c r="R14" s="17" t="str">
        <f>[17]결승기록지!$C$16</f>
        <v>정윤선</v>
      </c>
      <c r="S14" s="18" t="str">
        <f>[17]결승기록지!$E$16</f>
        <v>경기동부중</v>
      </c>
      <c r="T14" s="19" t="str">
        <f>[17]결승기록지!$F$16</f>
        <v>12:56.60</v>
      </c>
      <c r="U14" s="17"/>
      <c r="V14" s="18"/>
      <c r="W14" s="19"/>
      <c r="X14" s="17"/>
      <c r="Y14" s="18"/>
      <c r="Z14" s="19"/>
    </row>
    <row r="15" spans="1:26" s="46" customFormat="1" ht="13.5" customHeight="1">
      <c r="A15" s="113">
        <v>2</v>
      </c>
      <c r="B15" s="14" t="s">
        <v>36</v>
      </c>
      <c r="C15" s="20" t="str">
        <f>[18]결승기록지!$C$11</f>
        <v>조수진</v>
      </c>
      <c r="D15" s="21" t="str">
        <f>[18]결승기록지!$E$11</f>
        <v>울산스포츠과학중</v>
      </c>
      <c r="E15" s="22" t="str">
        <f>[18]결승기록지!$F$11</f>
        <v>15.22</v>
      </c>
      <c r="F15" s="20" t="str">
        <f>[18]결승기록지!$C$12</f>
        <v>김솔기</v>
      </c>
      <c r="G15" s="21" t="str">
        <f>[18]결승기록지!$E$12</f>
        <v>인화여자중</v>
      </c>
      <c r="H15" s="22" t="str">
        <f>[18]결승기록지!$F$12</f>
        <v>15.26</v>
      </c>
      <c r="I15" s="20" t="str">
        <f>[18]결승기록지!$C$13</f>
        <v>전지민</v>
      </c>
      <c r="J15" s="21" t="str">
        <f>[18]결승기록지!$E$13</f>
        <v>울산스포츠과학중</v>
      </c>
      <c r="K15" s="22" t="str">
        <f>[18]결승기록지!$F$13</f>
        <v>15.37</v>
      </c>
      <c r="L15" s="20" t="str">
        <f>[18]결승기록지!$C$14</f>
        <v>송지영</v>
      </c>
      <c r="M15" s="21" t="str">
        <f>[18]결승기록지!$E$14</f>
        <v>울산스포츠과학중</v>
      </c>
      <c r="N15" s="22" t="str">
        <f>[18]결승기록지!$F$14</f>
        <v>15.58</v>
      </c>
      <c r="O15" s="20" t="str">
        <f>[18]결승기록지!$C$15</f>
        <v>박솔미</v>
      </c>
      <c r="P15" s="21" t="str">
        <f>[18]결승기록지!$E$15</f>
        <v>경기대경중</v>
      </c>
      <c r="Q15" s="22" t="str">
        <f>[18]결승기록지!$F$15</f>
        <v>16.53</v>
      </c>
      <c r="R15" s="20" t="str">
        <f>[18]결승기록지!$C$16</f>
        <v>여채빈</v>
      </c>
      <c r="S15" s="21" t="str">
        <f>[18]결승기록지!$E$16</f>
        <v>경기문산중</v>
      </c>
      <c r="T15" s="22" t="str">
        <f>[18]결승기록지!$F$16</f>
        <v>17.17</v>
      </c>
      <c r="U15" s="20" t="str">
        <f>[18]결승기록지!$C$17</f>
        <v>배지민</v>
      </c>
      <c r="V15" s="21" t="str">
        <f>[18]결승기록지!$E$17</f>
        <v>인천당하중</v>
      </c>
      <c r="W15" s="22" t="str">
        <f>[18]결승기록지!$F$17</f>
        <v>19.19</v>
      </c>
      <c r="X15" s="20" t="str">
        <f>[18]결승기록지!$C$18</f>
        <v>최유빈</v>
      </c>
      <c r="Y15" s="21" t="str">
        <f>[18]결승기록지!$E$18</f>
        <v>선덕여자중</v>
      </c>
      <c r="Z15" s="22" t="str">
        <f>[18]결승기록지!$F$18</f>
        <v>19.31</v>
      </c>
    </row>
    <row r="16" spans="1:26" s="46" customFormat="1" ht="13.5" customHeight="1">
      <c r="A16" s="113"/>
      <c r="B16" s="13" t="s">
        <v>16</v>
      </c>
      <c r="C16" s="38"/>
      <c r="D16" s="39" t="str">
        <f>[18]결승기록지!$G$8</f>
        <v>-1.3</v>
      </c>
      <c r="E16" s="41"/>
      <c r="F16" s="98"/>
      <c r="G16" s="28"/>
      <c r="H16" s="98"/>
      <c r="I16" s="98"/>
      <c r="J16" s="28"/>
      <c r="K16" s="98"/>
      <c r="L16" s="98"/>
      <c r="M16" s="28"/>
      <c r="N16" s="98"/>
      <c r="O16" s="98"/>
      <c r="P16" s="28"/>
      <c r="Q16" s="98"/>
      <c r="R16" s="98"/>
      <c r="S16" s="28"/>
      <c r="T16" s="98"/>
      <c r="U16" s="98"/>
      <c r="V16" s="28"/>
      <c r="W16" s="98"/>
      <c r="X16" s="98"/>
      <c r="Y16" s="28"/>
      <c r="Z16" s="99"/>
    </row>
    <row r="17" spans="1:26" s="46" customFormat="1" ht="13.5" customHeight="1">
      <c r="A17" s="51">
        <v>1</v>
      </c>
      <c r="B17" s="15" t="s">
        <v>23</v>
      </c>
      <c r="C17" s="35" t="str">
        <f>[19]결승기록지!$C$11</f>
        <v>송재희</v>
      </c>
      <c r="D17" s="36" t="str">
        <f>[19]결승기록지!$E$11</f>
        <v>문경여자중</v>
      </c>
      <c r="E17" s="37" t="str">
        <f>[19]결승기록지!$F$11</f>
        <v>35:11.49</v>
      </c>
      <c r="F17" s="35" t="str">
        <f>[19]결승기록지!$C$12</f>
        <v>이다은</v>
      </c>
      <c r="G17" s="36" t="str">
        <f>[19]결승기록지!$E$12</f>
        <v>문경여자중</v>
      </c>
      <c r="H17" s="37" t="str">
        <f>[19]결승기록지!$F$12</f>
        <v>39:45.66</v>
      </c>
      <c r="I17" s="35"/>
      <c r="J17" s="36"/>
      <c r="K17" s="37"/>
      <c r="L17" s="35"/>
      <c r="M17" s="36"/>
      <c r="N17" s="37"/>
      <c r="O17" s="35"/>
      <c r="P17" s="36"/>
      <c r="Q17" s="37"/>
      <c r="R17" s="35"/>
      <c r="S17" s="36"/>
      <c r="T17" s="37"/>
      <c r="U17" s="35"/>
      <c r="V17" s="36"/>
      <c r="W17" s="37"/>
      <c r="X17" s="35"/>
      <c r="Y17" s="36"/>
      <c r="Z17" s="37"/>
    </row>
    <row r="18" spans="1:26" s="46" customFormat="1" ht="13.5" customHeight="1">
      <c r="A18" s="113">
        <v>3</v>
      </c>
      <c r="B18" s="14" t="s">
        <v>24</v>
      </c>
      <c r="C18" s="35"/>
      <c r="D18" s="36" t="str">
        <f>[20]결승기록지!$E$11</f>
        <v>인화여자중학교</v>
      </c>
      <c r="E18" s="37" t="str">
        <f>[20]결승기록지!$F$11</f>
        <v>48.83 CR</v>
      </c>
      <c r="F18" s="35"/>
      <c r="G18" s="36" t="str">
        <f>[20]결승기록지!$E$12</f>
        <v>경기단원중</v>
      </c>
      <c r="H18" s="37" t="str">
        <f>[20]결승기록지!$F$12</f>
        <v>52.39</v>
      </c>
      <c r="I18" s="35"/>
      <c r="J18" s="36" t="str">
        <f>[20]결승기록지!$E$13</f>
        <v>가좌여자중학교</v>
      </c>
      <c r="K18" s="37" t="str">
        <f>[20]결승기록지!$F$13</f>
        <v>52.83</v>
      </c>
      <c r="L18" s="35"/>
      <c r="M18" s="36" t="str">
        <f>[20]결승기록지!$E$14</f>
        <v>월배중학교</v>
      </c>
      <c r="N18" s="37" t="str">
        <f>[20]결승기록지!$F$14</f>
        <v>54.04</v>
      </c>
      <c r="O18" s="35"/>
      <c r="P18" s="36" t="str">
        <f>[20]결승기록지!$E$15</f>
        <v>신성여자중학교</v>
      </c>
      <c r="Q18" s="37" t="str">
        <f>[20]결승기록지!$F$15</f>
        <v>58.52</v>
      </c>
      <c r="R18" s="35"/>
      <c r="S18" s="36"/>
      <c r="T18" s="37"/>
      <c r="U18" s="35"/>
      <c r="V18" s="36"/>
      <c r="W18" s="37"/>
      <c r="X18" s="35"/>
      <c r="Y18" s="36"/>
      <c r="Z18" s="37"/>
    </row>
    <row r="19" spans="1:26" s="46" customFormat="1" ht="13.5" customHeight="1">
      <c r="A19" s="113"/>
      <c r="B19" s="13"/>
      <c r="C19" s="121" t="str">
        <f>[20]결승기록지!$C$11</f>
        <v xml:space="preserve">김수연 김솔기 김지원 김태연 </v>
      </c>
      <c r="D19" s="122"/>
      <c r="E19" s="123"/>
      <c r="F19" s="121" t="str">
        <f>[20]결승기록지!$C$12</f>
        <v>이다빈 전예슬 김혜리 조미현</v>
      </c>
      <c r="G19" s="122"/>
      <c r="H19" s="123"/>
      <c r="I19" s="121" t="str">
        <f>[20]결승기록지!$C$13</f>
        <v>박미애 이수영 문지연 박다윤</v>
      </c>
      <c r="J19" s="122"/>
      <c r="K19" s="123"/>
      <c r="L19" s="121" t="str">
        <f>[20]결승기록지!$C$14</f>
        <v xml:space="preserve">석나연 이지현 권남희 금서영 </v>
      </c>
      <c r="M19" s="122"/>
      <c r="N19" s="123"/>
      <c r="O19" s="121" t="str">
        <f>[20]결승기록지!$C$15</f>
        <v xml:space="preserve">홍서연 문다솜 김하은 강도현 </v>
      </c>
      <c r="P19" s="122"/>
      <c r="Q19" s="123"/>
      <c r="R19" s="121"/>
      <c r="S19" s="122"/>
      <c r="T19" s="123"/>
      <c r="U19" s="121"/>
      <c r="V19" s="122"/>
      <c r="W19" s="123"/>
      <c r="X19" s="81"/>
      <c r="Y19" s="82"/>
      <c r="Z19" s="83"/>
    </row>
    <row r="20" spans="1:26" s="46" customFormat="1" ht="13.5" customHeight="1">
      <c r="A20" s="124">
        <v>4</v>
      </c>
      <c r="B20" s="14" t="s">
        <v>25</v>
      </c>
      <c r="C20" s="35"/>
      <c r="D20" s="36" t="str">
        <f>[21]결승기록지!$E$11</f>
        <v>가좌여자중</v>
      </c>
      <c r="E20" s="37" t="str">
        <f>[21]결승기록지!$F$11</f>
        <v>4:16.44</v>
      </c>
      <c r="F20" s="35"/>
      <c r="G20" s="36" t="str">
        <f>[21]결승기록지!$E$12</f>
        <v>경기신천중</v>
      </c>
      <c r="H20" s="37" t="str">
        <f>[21]결승기록지!$F$12</f>
        <v>4:25.07</v>
      </c>
      <c r="I20" s="35"/>
      <c r="J20" s="36" t="str">
        <f>[21]결승기록지!$E$13</f>
        <v>월배중</v>
      </c>
      <c r="K20" s="37" t="str">
        <f>[21]결승기록지!$F$13</f>
        <v>4:34.08</v>
      </c>
      <c r="L20" s="35"/>
      <c r="M20" s="36" t="str">
        <f>[21]결승기록지!$E$14</f>
        <v>대원중</v>
      </c>
      <c r="N20" s="37" t="str">
        <f>[21]결승기록지!$F$14</f>
        <v>4:41.53</v>
      </c>
      <c r="O20" s="35"/>
      <c r="P20" s="36" t="str">
        <f>[21]결승기록지!$E$15</f>
        <v>설악여자중</v>
      </c>
      <c r="Q20" s="37" t="str">
        <f>[21]결승기록지!$F$15</f>
        <v>4:50.47</v>
      </c>
      <c r="R20" s="35"/>
      <c r="S20" s="36"/>
      <c r="T20" s="37"/>
      <c r="U20" s="35"/>
      <c r="V20" s="36"/>
      <c r="W20" s="37"/>
      <c r="X20" s="35"/>
      <c r="Y20" s="36"/>
      <c r="Z20" s="37"/>
    </row>
    <row r="21" spans="1:26" s="85" customFormat="1" ht="13.5" customHeight="1">
      <c r="A21" s="124"/>
      <c r="B21" s="84"/>
      <c r="C21" s="121" t="str">
        <f>[21]결승기록지!$C$11</f>
        <v>이수영 박미애 문지연 박다윤</v>
      </c>
      <c r="D21" s="122"/>
      <c r="E21" s="123"/>
      <c r="F21" s="121" t="str">
        <f>[21]결승기록지!$C$12</f>
        <v>이주현 김서정 임현희 김예연</v>
      </c>
      <c r="G21" s="122"/>
      <c r="H21" s="123"/>
      <c r="I21" s="121" t="str">
        <f>[21]결승기록지!$C$13</f>
        <v xml:space="preserve">이지현 권남희 금서영 석나연 </v>
      </c>
      <c r="J21" s="122"/>
      <c r="K21" s="123"/>
      <c r="L21" s="121" t="str">
        <f>[21]결승기록지!$C$14</f>
        <v>유세빈 추효린 이가은 김세영</v>
      </c>
      <c r="M21" s="122"/>
      <c r="N21" s="123"/>
      <c r="O21" s="121" t="str">
        <f>[21]결승기록지!$C$15</f>
        <v>유소빈 유소원 장남서 황혜빈</v>
      </c>
      <c r="P21" s="122"/>
      <c r="Q21" s="123"/>
      <c r="R21" s="121"/>
      <c r="S21" s="122"/>
      <c r="T21" s="123"/>
      <c r="U21" s="121"/>
      <c r="V21" s="122"/>
      <c r="W21" s="123"/>
      <c r="X21" s="121"/>
      <c r="Y21" s="122"/>
      <c r="Z21" s="123"/>
    </row>
    <row r="22" spans="1:26" s="46" customFormat="1" ht="13.5" customHeight="1">
      <c r="A22" s="52">
        <v>2</v>
      </c>
      <c r="B22" s="15" t="s">
        <v>26</v>
      </c>
      <c r="C22" s="17" t="str">
        <f>[22]높이!$C$11</f>
        <v>이승민</v>
      </c>
      <c r="D22" s="18" t="str">
        <f>[22]높이!$E$11</f>
        <v>경기체육중</v>
      </c>
      <c r="E22" s="86" t="str">
        <f>[22]높이!$F$11</f>
        <v>1.69 CR</v>
      </c>
      <c r="F22" s="17" t="str">
        <f>[22]높이!$C$12</f>
        <v>김주현</v>
      </c>
      <c r="G22" s="18" t="str">
        <f>[22]높이!$E$12</f>
        <v>대흥중</v>
      </c>
      <c r="H22" s="86" t="str">
        <f>[22]높이!$F$12</f>
        <v>1.66</v>
      </c>
      <c r="I22" s="17" t="str">
        <f>[22]높이!$C$13</f>
        <v>김소련</v>
      </c>
      <c r="J22" s="18" t="str">
        <f>[22]높이!$E$13</f>
        <v>강원체육중</v>
      </c>
      <c r="K22" s="86" t="str">
        <f>[22]높이!$F$13</f>
        <v>1.55</v>
      </c>
      <c r="L22" s="17" t="str">
        <f>[22]높이!$C$14</f>
        <v>권세린</v>
      </c>
      <c r="M22" s="18" t="str">
        <f>[22]높이!$E$14</f>
        <v>강원체육중</v>
      </c>
      <c r="N22" s="86" t="str">
        <f>[22]높이!$F$14</f>
        <v>1.50</v>
      </c>
      <c r="O22" s="17" t="str">
        <f>[22]높이!$C$15</f>
        <v>송유나</v>
      </c>
      <c r="P22" s="18" t="str">
        <f>[22]높이!$E$15</f>
        <v>천안가온중</v>
      </c>
      <c r="Q22" s="86" t="str">
        <f>[22]높이!$F$15</f>
        <v>1.50</v>
      </c>
      <c r="R22" s="17" t="str">
        <f>[22]높이!$C$16</f>
        <v>김지연</v>
      </c>
      <c r="S22" s="18" t="str">
        <f>[22]높이!$E$16</f>
        <v>대전송촌중</v>
      </c>
      <c r="T22" s="86" t="str">
        <f>[22]높이!$F$16</f>
        <v>1.50</v>
      </c>
      <c r="U22" s="17" t="str">
        <f>[22]높이!$C$17</f>
        <v>구다연</v>
      </c>
      <c r="V22" s="18" t="str">
        <f>[22]높이!$E$17</f>
        <v>불광중</v>
      </c>
      <c r="W22" s="86" t="str">
        <f>[22]높이!$F$17</f>
        <v>1.45</v>
      </c>
      <c r="X22" s="17"/>
      <c r="Y22" s="18"/>
      <c r="Z22" s="86"/>
    </row>
    <row r="23" spans="1:26" s="46" customFormat="1" ht="13.5" customHeight="1">
      <c r="A23" s="52"/>
      <c r="B23" s="15" t="s">
        <v>27</v>
      </c>
      <c r="C23" s="60" t="s">
        <v>61</v>
      </c>
      <c r="D23" s="87" t="s">
        <v>61</v>
      </c>
      <c r="E23" s="61" t="s">
        <v>61</v>
      </c>
      <c r="F23" s="17"/>
      <c r="G23" s="18"/>
      <c r="H23" s="19"/>
      <c r="I23" s="20"/>
      <c r="J23" s="21"/>
      <c r="K23" s="22"/>
      <c r="L23" s="20"/>
      <c r="M23" s="21"/>
      <c r="N23" s="22"/>
      <c r="O23" s="20"/>
      <c r="P23" s="21"/>
      <c r="Q23" s="22"/>
      <c r="R23" s="20"/>
      <c r="S23" s="21"/>
      <c r="T23" s="22"/>
      <c r="U23" s="20"/>
      <c r="V23" s="21"/>
      <c r="W23" s="22"/>
      <c r="X23" s="20"/>
      <c r="Y23" s="21"/>
      <c r="Z23" s="22"/>
    </row>
    <row r="24" spans="1:26" s="46" customFormat="1" ht="13.5" customHeight="1">
      <c r="A24" s="113">
        <v>2</v>
      </c>
      <c r="B24" s="14" t="s">
        <v>28</v>
      </c>
      <c r="C24" s="20" t="str">
        <f>[22]멀리!$C$11</f>
        <v>김아영</v>
      </c>
      <c r="D24" s="21" t="str">
        <f>[22]멀리!$E$11</f>
        <v>경기철산중</v>
      </c>
      <c r="E24" s="22" t="str">
        <f>[22]멀리!$F$11</f>
        <v>5.45</v>
      </c>
      <c r="F24" s="20" t="str">
        <f>[22]멀리!$C$12</f>
        <v>김소연</v>
      </c>
      <c r="G24" s="21" t="str">
        <f>[22]멀리!$E$12</f>
        <v>울산스포츠과학중</v>
      </c>
      <c r="H24" s="22" t="str">
        <f>[22]멀리!$F$12</f>
        <v>5.22</v>
      </c>
      <c r="I24" s="20" t="str">
        <f>[22]멀리!$C$13</f>
        <v>신지선</v>
      </c>
      <c r="J24" s="21" t="str">
        <f>[22]멀리!$E$13</f>
        <v>익산어양중</v>
      </c>
      <c r="K24" s="22" t="str">
        <f>[22]멀리!$F$13</f>
        <v>5.18</v>
      </c>
      <c r="L24" s="20" t="str">
        <f>[22]멀리!$C$14</f>
        <v>김민지</v>
      </c>
      <c r="M24" s="21" t="str">
        <f>[22]멀리!$E$14</f>
        <v>경기송운중</v>
      </c>
      <c r="N24" s="22" t="str">
        <f>[22]멀리!$F$14</f>
        <v>5.16</v>
      </c>
      <c r="O24" s="20" t="str">
        <f>[22]멀리!$C$15</f>
        <v>임채영</v>
      </c>
      <c r="P24" s="21" t="str">
        <f>[22]멀리!$E$15</f>
        <v>익산어양중</v>
      </c>
      <c r="Q24" s="22" t="str">
        <f>[22]멀리!$F$15</f>
        <v>5.11</v>
      </c>
      <c r="R24" s="20" t="str">
        <f>[22]멀리!$C$16</f>
        <v>조미현</v>
      </c>
      <c r="S24" s="21" t="str">
        <f>[22]멀리!$E$16</f>
        <v>경기단원중</v>
      </c>
      <c r="T24" s="22" t="str">
        <f>[22]멀리!$F$16</f>
        <v>5.04</v>
      </c>
      <c r="U24" s="20" t="str">
        <f>[22]멀리!$C$17</f>
        <v>지경희</v>
      </c>
      <c r="V24" s="21" t="str">
        <f>[22]멀리!$E$17</f>
        <v>전남체육중</v>
      </c>
      <c r="W24" s="22" t="str">
        <f>[22]멀리!$F$17</f>
        <v>4.96</v>
      </c>
      <c r="X24" s="20" t="str">
        <f>[22]멀리!$C$18</f>
        <v>추효린</v>
      </c>
      <c r="Y24" s="21" t="str">
        <f>[22]멀리!$E$18</f>
        <v>대원중</v>
      </c>
      <c r="Z24" s="22" t="str">
        <f>[22]멀리!$F$18</f>
        <v>4.91</v>
      </c>
    </row>
    <row r="25" spans="1:26" s="46" customFormat="1" ht="13.5" customHeight="1">
      <c r="A25" s="113"/>
      <c r="B25" s="13" t="s">
        <v>16</v>
      </c>
      <c r="C25" s="42"/>
      <c r="D25" s="43" t="str">
        <f>[22]멀리!$G$11</f>
        <v>2.0</v>
      </c>
      <c r="E25" s="44"/>
      <c r="F25" s="42"/>
      <c r="G25" s="43" t="str">
        <f>[22]멀리!$G$12</f>
        <v>1.3</v>
      </c>
      <c r="H25" s="44"/>
      <c r="I25" s="42"/>
      <c r="J25" s="43" t="str">
        <f>[22]멀리!$G$13</f>
        <v>0.8</v>
      </c>
      <c r="K25" s="44"/>
      <c r="L25" s="42"/>
      <c r="M25" s="43" t="str">
        <f>[22]멀리!$G$14</f>
        <v>0.9</v>
      </c>
      <c r="N25" s="44"/>
      <c r="O25" s="42"/>
      <c r="P25" s="43" t="str">
        <f>[22]멀리!$G$15</f>
        <v>1.4</v>
      </c>
      <c r="Q25" s="44"/>
      <c r="R25" s="42"/>
      <c r="S25" s="43" t="str">
        <f>[22]멀리!$G$16</f>
        <v>1.3</v>
      </c>
      <c r="T25" s="44"/>
      <c r="U25" s="42"/>
      <c r="V25" s="43" t="str">
        <f>[22]멀리!$G$17</f>
        <v>0.6</v>
      </c>
      <c r="W25" s="44"/>
      <c r="X25" s="42"/>
      <c r="Y25" s="43" t="str">
        <f>[22]멀리!$G$18</f>
        <v>2.9</v>
      </c>
      <c r="Z25" s="44" t="s">
        <v>55</v>
      </c>
    </row>
    <row r="26" spans="1:26" s="46" customFormat="1" ht="13.5" customHeight="1">
      <c r="A26" s="113">
        <v>3</v>
      </c>
      <c r="B26" s="14" t="s">
        <v>29</v>
      </c>
      <c r="C26" s="20" t="str">
        <f>[22]세단!$C$11</f>
        <v>김아영</v>
      </c>
      <c r="D26" s="21" t="str">
        <f>[22]세단!$E$11</f>
        <v>경기철산중</v>
      </c>
      <c r="E26" s="22" t="str">
        <f>[22]세단!$F$11</f>
        <v>12.21 CT</v>
      </c>
      <c r="F26" s="20" t="str">
        <f>[22]세단!$C$12</f>
        <v>송지영</v>
      </c>
      <c r="G26" s="21" t="str">
        <f>[22]세단!$E$12</f>
        <v>울산스포츠과학중</v>
      </c>
      <c r="H26" s="22" t="str">
        <f>[22]세단!$F$12</f>
        <v>11.45</v>
      </c>
      <c r="I26" s="20" t="str">
        <f>[22]세단!$C$13</f>
        <v>김소연</v>
      </c>
      <c r="J26" s="21" t="str">
        <f>[22]세단!$E$13</f>
        <v>울산스포츠과학중</v>
      </c>
      <c r="K26" s="22" t="str">
        <f>[22]세단!$F$13</f>
        <v>11.42</v>
      </c>
      <c r="L26" s="20" t="str">
        <f>[22]세단!$C$14</f>
        <v>지경희</v>
      </c>
      <c r="M26" s="21" t="str">
        <f>[22]세단!$E$14</f>
        <v>전남체육중</v>
      </c>
      <c r="N26" s="22" t="str">
        <f>[22]세단!$F$14</f>
        <v>11.36</v>
      </c>
      <c r="O26" s="20" t="str">
        <f>[22]세단!$C$15</f>
        <v>임채영</v>
      </c>
      <c r="P26" s="21" t="str">
        <f>[22]세단!$E$15</f>
        <v>익산어양중</v>
      </c>
      <c r="Q26" s="22" t="str">
        <f>[22]세단!$F$15</f>
        <v>11.30</v>
      </c>
      <c r="R26" s="20" t="str">
        <f>[22]세단!$C$16</f>
        <v>전하영</v>
      </c>
      <c r="S26" s="21" t="str">
        <f>[22]세단!$E$16</f>
        <v>경기가평중</v>
      </c>
      <c r="T26" s="22" t="str">
        <f>[22]세단!$F$16</f>
        <v>10.49</v>
      </c>
      <c r="U26" s="20" t="str">
        <f>[22]세단!$C$17</f>
        <v>조미현</v>
      </c>
      <c r="V26" s="21" t="str">
        <f>[22]세단!$E$17</f>
        <v>경기단원중</v>
      </c>
      <c r="W26" s="22" t="str">
        <f>[22]세단!$F$17</f>
        <v>10.36</v>
      </c>
      <c r="X26" s="20" t="str">
        <f>[22]세단!$C$18</f>
        <v>전예슬</v>
      </c>
      <c r="Y26" s="21" t="str">
        <f>[22]세단!$E$18</f>
        <v>경기단원중</v>
      </c>
      <c r="Z26" s="22" t="str">
        <f>[22]세단!$F$18</f>
        <v>10.19</v>
      </c>
    </row>
    <row r="27" spans="1:26" s="46" customFormat="1" ht="13.5" customHeight="1">
      <c r="A27" s="113"/>
      <c r="B27" s="13" t="s">
        <v>16</v>
      </c>
      <c r="C27" s="42"/>
      <c r="D27" s="43" t="str">
        <f>[22]세단!$G$11</f>
        <v>1.9</v>
      </c>
      <c r="E27" s="57"/>
      <c r="F27" s="42"/>
      <c r="G27" s="43" t="str">
        <f>[22]세단!$G$12</f>
        <v>1.9</v>
      </c>
      <c r="H27" s="57"/>
      <c r="I27" s="42"/>
      <c r="J27" s="43" t="str">
        <f>[22]세단!$G$13</f>
        <v>2.8</v>
      </c>
      <c r="K27" s="57" t="s">
        <v>57</v>
      </c>
      <c r="L27" s="42"/>
      <c r="M27" s="43" t="str">
        <f>[22]세단!$G$14</f>
        <v>3.0</v>
      </c>
      <c r="N27" s="57" t="s">
        <v>58</v>
      </c>
      <c r="O27" s="42"/>
      <c r="P27" s="43" t="str">
        <f>[22]세단!$G$15</f>
        <v>1.0</v>
      </c>
      <c r="Q27" s="57"/>
      <c r="R27" s="42"/>
      <c r="S27" s="43" t="str">
        <f>[22]세단!$G$16</f>
        <v>2.3</v>
      </c>
      <c r="T27" s="57" t="s">
        <v>59</v>
      </c>
      <c r="U27" s="42"/>
      <c r="V27" s="43" t="str">
        <f>[22]세단!$G$17</f>
        <v>0.6</v>
      </c>
      <c r="W27" s="57"/>
      <c r="X27" s="42"/>
      <c r="Y27" s="43" t="str">
        <f>[22]세단!$G$18</f>
        <v>2.0</v>
      </c>
      <c r="Z27" s="57"/>
    </row>
    <row r="28" spans="1:26" s="46" customFormat="1" ht="13.5" customHeight="1">
      <c r="A28" s="51">
        <v>2</v>
      </c>
      <c r="B28" s="15" t="s">
        <v>30</v>
      </c>
      <c r="C28" s="17" t="str">
        <f>[22]포환!$C$11</f>
        <v>김동희</v>
      </c>
      <c r="D28" s="18" t="str">
        <f>[22]포환!$E$11</f>
        <v>광주체육중</v>
      </c>
      <c r="E28" s="19" t="str">
        <f>[22]포환!$F$11</f>
        <v>13.97</v>
      </c>
      <c r="F28" s="17" t="str">
        <f>[22]포환!$C$12</f>
        <v>은소진</v>
      </c>
      <c r="G28" s="18" t="str">
        <f>[22]포환!$E$12</f>
        <v>울산스포츠과학중</v>
      </c>
      <c r="H28" s="19" t="str">
        <f>[22]포환!$F$12</f>
        <v>12.06</v>
      </c>
      <c r="I28" s="17" t="str">
        <f>[22]포환!$C$13</f>
        <v>권솔</v>
      </c>
      <c r="J28" s="18" t="str">
        <f>[22]포환!$E$13</f>
        <v>울산스포츠과학중</v>
      </c>
      <c r="K28" s="19" t="str">
        <f>[22]포환!$F$13</f>
        <v>12.04</v>
      </c>
      <c r="L28" s="17" t="str">
        <f>[22]포환!$C$14</f>
        <v>이현나</v>
      </c>
      <c r="M28" s="18" t="str">
        <f>[22]포환!$E$14</f>
        <v>원주여자중</v>
      </c>
      <c r="N28" s="19" t="str">
        <f>[22]포환!$F$14</f>
        <v>11.66</v>
      </c>
      <c r="O28" s="17" t="str">
        <f>[22]포환!$C$15</f>
        <v>안효은</v>
      </c>
      <c r="P28" s="18" t="str">
        <f>[22]포환!$E$15</f>
        <v>경기체육중</v>
      </c>
      <c r="Q28" s="19" t="str">
        <f>[22]포환!$F$15</f>
        <v>11.31</v>
      </c>
      <c r="R28" s="17" t="str">
        <f>[22]포환!$C$16</f>
        <v>김미나</v>
      </c>
      <c r="S28" s="18" t="str">
        <f>[22]포환!$E$16</f>
        <v>경기체육중</v>
      </c>
      <c r="T28" s="19" t="str">
        <f>[22]포환!$F$16</f>
        <v>11.20</v>
      </c>
      <c r="U28" s="17" t="str">
        <f>[22]포환!$C$17</f>
        <v>임현아</v>
      </c>
      <c r="V28" s="18" t="str">
        <f>[22]포환!$E$17</f>
        <v>경기체육중</v>
      </c>
      <c r="W28" s="19" t="str">
        <f>[22]포환!$F$17</f>
        <v>9.42</v>
      </c>
      <c r="X28" s="17" t="str">
        <f>[22]포환!$C$18</f>
        <v>곽시현</v>
      </c>
      <c r="Y28" s="18" t="str">
        <f>[22]포환!$E$18</f>
        <v>경기체육중</v>
      </c>
      <c r="Z28" s="19" t="str">
        <f>[22]포환!$F$18</f>
        <v>8.81</v>
      </c>
    </row>
    <row r="29" spans="1:26" s="46" customFormat="1" ht="13.5" customHeight="1">
      <c r="A29" s="51">
        <v>1</v>
      </c>
      <c r="B29" s="15" t="s">
        <v>31</v>
      </c>
      <c r="C29" s="64" t="str">
        <f>[22]원반!$C$11</f>
        <v>김세령</v>
      </c>
      <c r="D29" s="45" t="str">
        <f>[22]원반!$E$11</f>
        <v>전남체육중</v>
      </c>
      <c r="E29" s="18" t="str">
        <f>[22]원반!$F$11</f>
        <v>31.84</v>
      </c>
      <c r="F29" s="64" t="str">
        <f>[22]원반!$C$12</f>
        <v>임현아</v>
      </c>
      <c r="G29" s="45" t="str">
        <f>[22]원반!$E$12</f>
        <v>경기체육중</v>
      </c>
      <c r="H29" s="18" t="str">
        <f>[22]원반!$F$12</f>
        <v>28.92</v>
      </c>
      <c r="I29" s="64" t="str">
        <f>[22]원반!$C$13</f>
        <v>강현지</v>
      </c>
      <c r="J29" s="45" t="str">
        <f>[22]원반!$E$13</f>
        <v>경기소래중</v>
      </c>
      <c r="K29" s="18" t="str">
        <f>[22]원반!$F$13</f>
        <v>13.96</v>
      </c>
      <c r="L29" s="64"/>
      <c r="M29" s="45"/>
      <c r="N29" s="18"/>
      <c r="O29" s="64"/>
      <c r="P29" s="45"/>
      <c r="Q29" s="18"/>
      <c r="R29" s="64"/>
      <c r="S29" s="45"/>
      <c r="T29" s="18"/>
      <c r="U29" s="64"/>
      <c r="V29" s="45"/>
      <c r="W29" s="18"/>
      <c r="X29" s="64"/>
      <c r="Y29" s="45"/>
      <c r="Z29" s="68"/>
    </row>
    <row r="30" spans="1:26" s="46" customFormat="1" ht="13.5" customHeight="1">
      <c r="A30" s="51">
        <v>4</v>
      </c>
      <c r="B30" s="15" t="s">
        <v>32</v>
      </c>
      <c r="C30" s="29" t="str">
        <f>[22]투창!$C$11</f>
        <v>윤예림</v>
      </c>
      <c r="D30" s="30" t="str">
        <f>[22]투창!$E$11</f>
        <v>경기체육중</v>
      </c>
      <c r="E30" s="31" t="str">
        <f>[22]투창!$F$11</f>
        <v>39.94</v>
      </c>
      <c r="F30" s="29" t="str">
        <f>[22]투창!$C$12</f>
        <v>석다솔</v>
      </c>
      <c r="G30" s="30" t="str">
        <f>[22]투창!$E$12</f>
        <v>전남체육중</v>
      </c>
      <c r="H30" s="31" t="str">
        <f>[22]투창!$F$12</f>
        <v>37.89</v>
      </c>
      <c r="I30" s="29" t="str">
        <f>[22]투창!$C$13</f>
        <v>양석주</v>
      </c>
      <c r="J30" s="30" t="str">
        <f>[22]투창!$E$13</f>
        <v>문경여자중</v>
      </c>
      <c r="K30" s="31" t="str">
        <f>[22]투창!$F$13</f>
        <v>32.29</v>
      </c>
      <c r="L30" s="29" t="str">
        <f>[22]투창!$C$14</f>
        <v>변수미</v>
      </c>
      <c r="M30" s="30" t="str">
        <f>[22]투창!$E$14</f>
        <v>경기체육중</v>
      </c>
      <c r="N30" s="31" t="str">
        <f>[22]투창!$F$14</f>
        <v>29.76</v>
      </c>
      <c r="O30" s="29" t="str">
        <f>[22]투창!$C$15</f>
        <v>김하은</v>
      </c>
      <c r="P30" s="30" t="str">
        <f>[22]투창!$E$15</f>
        <v>경기체육중</v>
      </c>
      <c r="Q30" s="31" t="str">
        <f>[22]투창!$F$15</f>
        <v>29.36</v>
      </c>
      <c r="R30" s="29" t="str">
        <f>[22]투창!$C$16</f>
        <v>김채연</v>
      </c>
      <c r="S30" s="30" t="str">
        <f>[22]투창!$E$16</f>
        <v>전남체육중</v>
      </c>
      <c r="T30" s="31" t="str">
        <f>[22]투창!$F$16</f>
        <v>28.09</v>
      </c>
      <c r="U30" s="29" t="str">
        <f>[22]투창!$C$17</f>
        <v>김하은</v>
      </c>
      <c r="V30" s="30" t="str">
        <f>[22]투창!$E$17</f>
        <v>신성여자중</v>
      </c>
      <c r="W30" s="31" t="str">
        <f>[22]투창!$F$17</f>
        <v>26.22</v>
      </c>
      <c r="X30" s="29" t="str">
        <f>[22]투창!$C$18</f>
        <v>주혜원</v>
      </c>
      <c r="Y30" s="30" t="str">
        <f>[22]투창!$E$18</f>
        <v>인화여자중</v>
      </c>
      <c r="Z30" s="31" t="str">
        <f>[22]투창!$F$18</f>
        <v>17.92</v>
      </c>
    </row>
    <row r="31" spans="1:26" s="46" customFormat="1" ht="13.5" customHeight="1">
      <c r="A31" s="51">
        <v>4</v>
      </c>
      <c r="B31" s="15" t="s">
        <v>33</v>
      </c>
      <c r="C31" s="29" t="str">
        <f>'[22]5종경기'!$C$11</f>
        <v>김주현</v>
      </c>
      <c r="D31" s="30" t="str">
        <f>'[22]5종경기'!$E$11</f>
        <v>대흥중</v>
      </c>
      <c r="E31" s="31" t="str">
        <f>'[22]5종경기'!$F$11</f>
        <v>3279점</v>
      </c>
      <c r="F31" s="29" t="str">
        <f>'[22]5종경기'!$C$12</f>
        <v>전지민</v>
      </c>
      <c r="G31" s="30" t="str">
        <f>'[22]5종경기'!$E$12</f>
        <v>울산스포츠과학중</v>
      </c>
      <c r="H31" s="31" t="str">
        <f>'[22]5종경기'!$F$12</f>
        <v>2937점</v>
      </c>
      <c r="I31" s="29" t="str">
        <f>'[22]5종경기'!$C$13</f>
        <v>김영미</v>
      </c>
      <c r="J31" s="30" t="str">
        <f>'[22]5종경기'!$E$13</f>
        <v>인화여자중</v>
      </c>
      <c r="K31" s="31" t="str">
        <f>'[22]5종경기'!$F$13</f>
        <v>2488점</v>
      </c>
      <c r="L31" s="29" t="str">
        <f>'[22]5종경기'!$C$14</f>
        <v>김지연</v>
      </c>
      <c r="M31" s="30" t="str">
        <f>'[22]5종경기'!$E$14</f>
        <v>대전송촌중</v>
      </c>
      <c r="N31" s="31" t="str">
        <f>'[22]5종경기'!$F$14</f>
        <v>2315점</v>
      </c>
      <c r="O31" s="29" t="str">
        <f>'[22]5종경기'!$C$15</f>
        <v>이나예</v>
      </c>
      <c r="P31" s="30" t="str">
        <f>'[22]5종경기'!$E$15</f>
        <v>원주여자중</v>
      </c>
      <c r="Q31" s="31" t="str">
        <f>'[22]5종경기'!$F$15</f>
        <v>2157점</v>
      </c>
      <c r="R31" s="29"/>
      <c r="S31" s="30"/>
      <c r="T31" s="31"/>
      <c r="U31" s="29"/>
      <c r="V31" s="30"/>
      <c r="W31" s="31"/>
      <c r="X31" s="29"/>
      <c r="Y31" s="30"/>
      <c r="Z31" s="31"/>
    </row>
    <row r="32" spans="1:26" s="46" customFormat="1" ht="13.5" customHeight="1">
      <c r="A32" s="5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s="9" customFormat="1" ht="14.25" customHeight="1">
      <c r="A33" s="54"/>
      <c r="B33" s="11" t="s">
        <v>34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54"/>
    </row>
    <row r="35" spans="1:26">
      <c r="A35" s="54"/>
    </row>
  </sheetData>
  <mergeCells count="25">
    <mergeCell ref="A15:A16"/>
    <mergeCell ref="E2:T2"/>
    <mergeCell ref="B3:C3"/>
    <mergeCell ref="F3:S3"/>
    <mergeCell ref="A7:A8"/>
    <mergeCell ref="A9:A10"/>
    <mergeCell ref="F19:H19"/>
    <mergeCell ref="I19:K19"/>
    <mergeCell ref="L19:N19"/>
    <mergeCell ref="O19:Q19"/>
    <mergeCell ref="C21:E21"/>
    <mergeCell ref="F21:H21"/>
    <mergeCell ref="I21:K21"/>
    <mergeCell ref="L21:N21"/>
    <mergeCell ref="O21:Q21"/>
    <mergeCell ref="A20:A21"/>
    <mergeCell ref="A24:A25"/>
    <mergeCell ref="A26:A27"/>
    <mergeCell ref="A18:A19"/>
    <mergeCell ref="C19:E19"/>
    <mergeCell ref="R21:T21"/>
    <mergeCell ref="U21:W21"/>
    <mergeCell ref="X21:Z21"/>
    <mergeCell ref="R19:T19"/>
    <mergeCell ref="U19:W19"/>
  </mergeCells>
  <phoneticPr fontId="2" type="noConversion"/>
  <pageMargins left="0.32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7"/>
  <sheetViews>
    <sheetView view="pageBreakPreview" zoomScale="120" zoomScaleSheetLayoutView="120" workbookViewId="0">
      <selection activeCell="E2" sqref="E2:T2"/>
    </sheetView>
  </sheetViews>
  <sheetFormatPr defaultRowHeight="14.4"/>
  <cols>
    <col min="1" max="1" width="2.296875" style="53" customWidth="1"/>
    <col min="2" max="2" width="5.3984375" customWidth="1"/>
    <col min="3" max="3" width="3.796875" customWidth="1"/>
    <col min="4" max="4" width="4.796875" customWidth="1"/>
    <col min="5" max="5" width="5.796875" customWidth="1"/>
    <col min="6" max="6" width="3.796875" customWidth="1"/>
    <col min="7" max="7" width="4.796875" customWidth="1"/>
    <col min="8" max="8" width="5.796875" customWidth="1"/>
    <col min="9" max="9" width="3.796875" customWidth="1"/>
    <col min="10" max="10" width="4.796875" customWidth="1"/>
    <col min="11" max="11" width="5.796875" customWidth="1"/>
    <col min="12" max="12" width="3.796875" customWidth="1"/>
    <col min="13" max="13" width="4.796875" customWidth="1"/>
    <col min="14" max="14" width="5.796875" customWidth="1"/>
    <col min="15" max="15" width="3.796875" customWidth="1"/>
    <col min="16" max="16" width="4.796875" customWidth="1"/>
    <col min="17" max="17" width="5.796875" customWidth="1"/>
    <col min="18" max="18" width="3.796875" customWidth="1"/>
    <col min="19" max="19" width="4.796875" customWidth="1"/>
    <col min="20" max="20" width="5.796875" customWidth="1"/>
    <col min="21" max="21" width="3.796875" customWidth="1"/>
    <col min="22" max="22" width="4.796875" customWidth="1"/>
    <col min="23" max="23" width="5.796875" customWidth="1"/>
    <col min="24" max="24" width="3.796875" customWidth="1"/>
    <col min="25" max="25" width="4.796875" customWidth="1"/>
    <col min="26" max="26" width="5.796875" customWidth="1"/>
  </cols>
  <sheetData>
    <row r="2" spans="1:26" s="9" customFormat="1" ht="45" customHeight="1" thickBot="1">
      <c r="A2" s="52"/>
      <c r="B2" s="10"/>
      <c r="C2" s="10"/>
      <c r="D2" s="10"/>
      <c r="E2" s="117" t="s">
        <v>53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50" t="s">
        <v>3</v>
      </c>
      <c r="V2" s="50"/>
      <c r="W2" s="50"/>
      <c r="X2" s="50"/>
      <c r="Y2" s="50"/>
      <c r="Z2" s="50"/>
    </row>
    <row r="3" spans="1:26" s="9" customFormat="1" ht="15" thickTop="1">
      <c r="A3" s="52"/>
      <c r="B3" s="126"/>
      <c r="C3" s="126"/>
      <c r="D3" s="10"/>
      <c r="E3" s="10"/>
      <c r="F3" s="120" t="s">
        <v>54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52"/>
      <c r="B4" s="62"/>
      <c r="C4" s="62"/>
      <c r="D4" s="10"/>
      <c r="E4" s="10"/>
      <c r="F4" s="62"/>
      <c r="G4" s="62"/>
      <c r="H4" s="62"/>
      <c r="I4" s="34"/>
      <c r="J4" s="34"/>
      <c r="K4" s="34"/>
      <c r="L4" s="62"/>
      <c r="M4" s="62"/>
      <c r="N4" s="62"/>
      <c r="O4" s="62"/>
      <c r="P4" s="62"/>
      <c r="Q4" s="62"/>
      <c r="R4" s="62"/>
      <c r="S4" s="62"/>
      <c r="T4" s="10"/>
      <c r="U4" s="10"/>
      <c r="V4" s="10"/>
      <c r="W4" s="10"/>
      <c r="X4" s="10"/>
      <c r="Y4" s="10"/>
      <c r="Z4" s="10"/>
    </row>
    <row r="5" spans="1:26" ht="18" customHeight="1">
      <c r="B5" s="125" t="s">
        <v>37</v>
      </c>
      <c r="C5" s="125"/>
      <c r="D5" s="125"/>
      <c r="E5" s="1"/>
      <c r="F5" s="1"/>
      <c r="G5" s="88"/>
      <c r="H5" s="88"/>
      <c r="I5" s="34"/>
      <c r="J5" s="34"/>
      <c r="K5" s="34"/>
      <c r="L5" s="88"/>
      <c r="M5" s="41"/>
      <c r="N5" s="41"/>
      <c r="O5" s="4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5</v>
      </c>
      <c r="C6" s="2"/>
      <c r="D6" s="3" t="s">
        <v>6</v>
      </c>
      <c r="E6" s="4"/>
      <c r="F6" s="2"/>
      <c r="G6" s="3" t="s">
        <v>0</v>
      </c>
      <c r="H6" s="89"/>
      <c r="I6" s="89"/>
      <c r="J6" s="89" t="s">
        <v>7</v>
      </c>
      <c r="K6" s="89"/>
      <c r="L6" s="3"/>
      <c r="M6" s="3" t="s">
        <v>8</v>
      </c>
      <c r="N6" s="4"/>
      <c r="O6" s="2"/>
      <c r="P6" s="3" t="s">
        <v>9</v>
      </c>
      <c r="Q6" s="4"/>
      <c r="R6" s="2"/>
      <c r="S6" s="3" t="s">
        <v>1</v>
      </c>
      <c r="T6" s="4"/>
      <c r="U6" s="2"/>
      <c r="V6" s="3" t="s">
        <v>10</v>
      </c>
      <c r="W6" s="4"/>
      <c r="X6" s="2"/>
      <c r="Y6" s="3" t="s">
        <v>11</v>
      </c>
      <c r="Z6" s="4"/>
    </row>
    <row r="7" spans="1:26" ht="15" thickBot="1">
      <c r="B7" s="6" t="s">
        <v>12</v>
      </c>
      <c r="C7" s="5" t="s">
        <v>13</v>
      </c>
      <c r="D7" s="5" t="s">
        <v>2</v>
      </c>
      <c r="E7" s="5" t="s">
        <v>14</v>
      </c>
      <c r="F7" s="5" t="s">
        <v>13</v>
      </c>
      <c r="G7" s="90" t="s">
        <v>2</v>
      </c>
      <c r="H7" s="5" t="s">
        <v>14</v>
      </c>
      <c r="I7" s="5" t="s">
        <v>13</v>
      </c>
      <c r="J7" s="5" t="s">
        <v>2</v>
      </c>
      <c r="K7" s="5" t="s">
        <v>14</v>
      </c>
      <c r="L7" s="91" t="s">
        <v>13</v>
      </c>
      <c r="M7" s="5" t="s">
        <v>2</v>
      </c>
      <c r="N7" s="5" t="s">
        <v>14</v>
      </c>
      <c r="O7" s="5" t="s">
        <v>13</v>
      </c>
      <c r="P7" s="5" t="s">
        <v>2</v>
      </c>
      <c r="Q7" s="5" t="s">
        <v>14</v>
      </c>
      <c r="R7" s="5" t="s">
        <v>13</v>
      </c>
      <c r="S7" s="5" t="s">
        <v>2</v>
      </c>
      <c r="T7" s="5" t="s">
        <v>14</v>
      </c>
      <c r="U7" s="5" t="s">
        <v>13</v>
      </c>
      <c r="V7" s="5" t="s">
        <v>2</v>
      </c>
      <c r="W7" s="5" t="s">
        <v>14</v>
      </c>
      <c r="X7" s="5" t="s">
        <v>13</v>
      </c>
      <c r="Y7" s="5" t="s">
        <v>2</v>
      </c>
      <c r="Z7" s="5" t="s">
        <v>14</v>
      </c>
    </row>
    <row r="8" spans="1:26" s="47" customFormat="1" ht="13.5" customHeight="1" thickTop="1">
      <c r="A8" s="113">
        <v>4</v>
      </c>
      <c r="B8" s="24" t="s">
        <v>15</v>
      </c>
      <c r="C8" s="32" t="str">
        <f>[23]결승기록지!$C$11</f>
        <v>배지훈</v>
      </c>
      <c r="D8" s="33" t="str">
        <f>[23]결승기록지!$E$11</f>
        <v>월배중</v>
      </c>
      <c r="E8" s="92" t="str">
        <f>[23]결승기록지!$F$11</f>
        <v>11.72</v>
      </c>
      <c r="F8" s="32" t="str">
        <f>[23]결승기록지!$C$12</f>
        <v>변진우</v>
      </c>
      <c r="G8" s="33" t="str">
        <f>[23]결승기록지!$E$12</f>
        <v>경기경수중</v>
      </c>
      <c r="H8" s="92" t="str">
        <f>[23]결승기록지!$F$12</f>
        <v>12.24</v>
      </c>
      <c r="I8" s="32" t="str">
        <f>[23]결승기록지!$C$13</f>
        <v>최현수</v>
      </c>
      <c r="J8" s="33" t="str">
        <f>[23]결승기록지!$E$13</f>
        <v>월촌중</v>
      </c>
      <c r="K8" s="92" t="str">
        <f>[23]결승기록지!$F$13</f>
        <v>12.32</v>
      </c>
      <c r="L8" s="32" t="str">
        <f>[23]결승기록지!$C$14</f>
        <v>서정수</v>
      </c>
      <c r="M8" s="33" t="str">
        <f>[23]결승기록지!$E$14</f>
        <v>경기석우중</v>
      </c>
      <c r="N8" s="92" t="str">
        <f>[23]결승기록지!$F$14</f>
        <v>12.38</v>
      </c>
      <c r="O8" s="32" t="str">
        <f>[23]결승기록지!$C$15</f>
        <v>이한홍</v>
      </c>
      <c r="P8" s="33" t="str">
        <f>[23]결승기록지!$E$15</f>
        <v>경북체육중</v>
      </c>
      <c r="Q8" s="92" t="str">
        <f>[23]결승기록지!$F$15</f>
        <v>12.45</v>
      </c>
      <c r="R8" s="32" t="str">
        <f>[23]결승기록지!$C$16</f>
        <v>주영찬</v>
      </c>
      <c r="S8" s="33" t="str">
        <f>[23]결승기록지!$E$16</f>
        <v>월촌중</v>
      </c>
      <c r="T8" s="92" t="str">
        <f>[23]결승기록지!$F$16</f>
        <v>12.58</v>
      </c>
      <c r="U8" s="32" t="str">
        <f>[23]결승기록지!$C$17</f>
        <v>이제희</v>
      </c>
      <c r="V8" s="33" t="str">
        <f>[23]결승기록지!$E$17</f>
        <v>경기금파중</v>
      </c>
      <c r="W8" s="92" t="str">
        <f>[23]결승기록지!$F$17</f>
        <v>12.61</v>
      </c>
      <c r="X8" s="32" t="str">
        <f>[23]결승기록지!$C$18</f>
        <v>김지훈</v>
      </c>
      <c r="Y8" s="33" t="str">
        <f>[23]결승기록지!$E$18</f>
        <v>온양용화중</v>
      </c>
      <c r="Z8" s="92" t="str">
        <f>[23]결승기록지!$F$18</f>
        <v>13.00</v>
      </c>
    </row>
    <row r="9" spans="1:26" s="47" customFormat="1" ht="13.5" customHeight="1">
      <c r="A9" s="113"/>
      <c r="B9" s="23" t="s">
        <v>16</v>
      </c>
      <c r="C9" s="104"/>
      <c r="D9" s="103" t="str">
        <f>[23]결승기록지!$G$8</f>
        <v>-1.2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6"/>
    </row>
    <row r="10" spans="1:26" s="47" customFormat="1" ht="13.5" customHeight="1">
      <c r="A10" s="51">
        <v>3</v>
      </c>
      <c r="B10" s="15" t="s">
        <v>18</v>
      </c>
      <c r="C10" s="29" t="str">
        <f>[24]결승기록지!$C$11</f>
        <v>황현</v>
      </c>
      <c r="D10" s="30" t="str">
        <f>[24]결승기록지!$E$11</f>
        <v>경북영광중</v>
      </c>
      <c r="E10" s="31" t="str">
        <f>[24]결승기록지!$F$11</f>
        <v>53.54</v>
      </c>
      <c r="F10" s="29" t="str">
        <f>[24]결승기록지!$C$12</f>
        <v>김지환</v>
      </c>
      <c r="G10" s="30" t="str">
        <f>[24]결승기록지!$E$12</f>
        <v>양정중</v>
      </c>
      <c r="H10" s="31" t="str">
        <f>[24]결승기록지!$F$12</f>
        <v>54.51</v>
      </c>
      <c r="I10" s="29" t="str">
        <f>[24]결승기록지!$C$13</f>
        <v>고재혁</v>
      </c>
      <c r="J10" s="30" t="str">
        <f>[24]결승기록지!$E$13</f>
        <v>제주중</v>
      </c>
      <c r="K10" s="31" t="str">
        <f>[24]결승기록지!$F$13</f>
        <v>55.47</v>
      </c>
      <c r="L10" s="29" t="str">
        <f>[24]결승기록지!$C$14</f>
        <v>김정현</v>
      </c>
      <c r="M10" s="30" t="str">
        <f>[24]결승기록지!$E$14</f>
        <v>월배중</v>
      </c>
      <c r="N10" s="31" t="str">
        <f>[24]결승기록지!$F$14</f>
        <v>56.73</v>
      </c>
      <c r="O10" s="29" t="str">
        <f>[24]결승기록지!$C$15</f>
        <v>배상운</v>
      </c>
      <c r="P10" s="30" t="str">
        <f>[24]결승기록지!$E$15</f>
        <v>경기단원중</v>
      </c>
      <c r="Q10" s="31" t="str">
        <f>[24]결승기록지!$F$15</f>
        <v>58.63</v>
      </c>
      <c r="R10" s="29" t="str">
        <f>[24]결승기록지!$C$16</f>
        <v>이윤상</v>
      </c>
      <c r="S10" s="30" t="str">
        <f>[24]결승기록지!$E$16</f>
        <v>경기체육중</v>
      </c>
      <c r="T10" s="31" t="str">
        <f>[24]결승기록지!$F$16</f>
        <v>59.16</v>
      </c>
      <c r="U10" s="29" t="str">
        <f>[24]결승기록지!$C$17</f>
        <v>심재원</v>
      </c>
      <c r="V10" s="30" t="str">
        <f>[24]결승기록지!$E$17</f>
        <v>경기대경중</v>
      </c>
      <c r="W10" s="31" t="str">
        <f>[24]결승기록지!$F$17</f>
        <v>1:01.08</v>
      </c>
      <c r="X10" s="29"/>
      <c r="Y10" s="30"/>
      <c r="Z10" s="31"/>
    </row>
    <row r="11" spans="1:26" s="47" customFormat="1" ht="13.5" customHeight="1">
      <c r="A11" s="51">
        <v>2</v>
      </c>
      <c r="B11" s="24" t="s">
        <v>19</v>
      </c>
      <c r="C11" s="32" t="str">
        <f>[25]결승기록지!$C$11</f>
        <v>이상윤</v>
      </c>
      <c r="D11" s="33" t="str">
        <f>[25]결승기록지!$E$11</f>
        <v>강원체육중</v>
      </c>
      <c r="E11" s="31" t="str">
        <f>[25]결승기록지!$F$11</f>
        <v>2:15.67</v>
      </c>
      <c r="F11" s="32" t="str">
        <f>[25]결승기록지!$C$12</f>
        <v>이준서</v>
      </c>
      <c r="G11" s="33" t="str">
        <f>[25]결승기록지!$E$12</f>
        <v>경기체육중</v>
      </c>
      <c r="H11" s="31" t="str">
        <f>[25]결승기록지!$F$12</f>
        <v>2:16.49</v>
      </c>
      <c r="I11" s="32" t="str">
        <f>[25]결승기록지!$C$13</f>
        <v>김세현</v>
      </c>
      <c r="J11" s="33" t="str">
        <f>[25]결승기록지!$E$13</f>
        <v>경기신천중</v>
      </c>
      <c r="K11" s="31" t="str">
        <f>[25]결승기록지!$F$13</f>
        <v>2:16.76</v>
      </c>
      <c r="L11" s="32" t="str">
        <f>[25]결승기록지!$C$14</f>
        <v>김석현</v>
      </c>
      <c r="M11" s="33" t="str">
        <f>[25]결승기록지!$E$14</f>
        <v>월배중</v>
      </c>
      <c r="N11" s="31" t="str">
        <f>[25]결승기록지!$F$14</f>
        <v>2:17.00</v>
      </c>
      <c r="O11" s="32" t="str">
        <f>[25]결승기록지!$C$15</f>
        <v>김용빈</v>
      </c>
      <c r="P11" s="33" t="str">
        <f>[25]결승기록지!$E$15</f>
        <v>양정중</v>
      </c>
      <c r="Q11" s="31" t="str">
        <f>[25]결승기록지!$F$15</f>
        <v>2:18.55</v>
      </c>
      <c r="R11" s="32" t="str">
        <f>[25]결승기록지!$C$16</f>
        <v>이민찬</v>
      </c>
      <c r="S11" s="33" t="str">
        <f>[25]결승기록지!$E$16</f>
        <v>성보중</v>
      </c>
      <c r="T11" s="31" t="str">
        <f>[25]결승기록지!$F$16</f>
        <v>2:21.26</v>
      </c>
      <c r="U11" s="32" t="str">
        <f>[25]결승기록지!$C$17</f>
        <v>강성민</v>
      </c>
      <c r="V11" s="33" t="str">
        <f>[25]결승기록지!$E$17</f>
        <v>반곡중</v>
      </c>
      <c r="W11" s="31" t="str">
        <f>[25]결승기록지!$F$17</f>
        <v>2:21.46</v>
      </c>
      <c r="X11" s="32" t="str">
        <f>[25]결승기록지!$C$18</f>
        <v>윤지수</v>
      </c>
      <c r="Y11" s="33" t="str">
        <f>[25]결승기록지!$E$18</f>
        <v>양정중</v>
      </c>
      <c r="Z11" s="31" t="str">
        <f>[25]결승기록지!$F$18</f>
        <v>2:21.47</v>
      </c>
    </row>
    <row r="12" spans="1:26" s="47" customFormat="1" ht="13.5" customHeight="1">
      <c r="A12" s="113">
        <v>1</v>
      </c>
      <c r="B12" s="93" t="s">
        <v>28</v>
      </c>
      <c r="C12" s="94" t="str">
        <f>[26]멀리!$C$11</f>
        <v>박태양</v>
      </c>
      <c r="D12" s="95" t="str">
        <f>[26]멀리!$E$11</f>
        <v>온양용화중</v>
      </c>
      <c r="E12" s="96" t="str">
        <f>[26]멀리!$F$11</f>
        <v>5.66</v>
      </c>
      <c r="F12" s="94" t="str">
        <f>[26]멀리!$C$12</f>
        <v>신준수</v>
      </c>
      <c r="G12" s="95" t="str">
        <f>[26]멀리!$E$12</f>
        <v>경기대경중</v>
      </c>
      <c r="H12" s="96" t="str">
        <f>[26]멀리!$F$12</f>
        <v>5.61</v>
      </c>
      <c r="I12" s="94" t="str">
        <f>[26]멀리!$C$13</f>
        <v>고왕산</v>
      </c>
      <c r="J12" s="95" t="str">
        <f>[26]멀리!$E$13</f>
        <v>광주체육중</v>
      </c>
      <c r="K12" s="96" t="str">
        <f>[26]멀리!$F$13</f>
        <v>5.36</v>
      </c>
      <c r="L12" s="94" t="str">
        <f>[26]멀리!$C$14</f>
        <v>이윤주</v>
      </c>
      <c r="M12" s="95" t="str">
        <f>[26]멀리!$E$14</f>
        <v>대전송촌중</v>
      </c>
      <c r="N12" s="96" t="str">
        <f>[26]멀리!$F$14</f>
        <v>5.32</v>
      </c>
      <c r="O12" s="94" t="str">
        <f>[26]멀리!$C$15</f>
        <v>최진우</v>
      </c>
      <c r="P12" s="95" t="str">
        <f>[26]멀리!$E$15</f>
        <v>울산스포츠과학중</v>
      </c>
      <c r="Q12" s="96" t="str">
        <f>[26]멀리!$F$15</f>
        <v>5.25</v>
      </c>
      <c r="R12" s="94" t="str">
        <f>[26]멀리!$C$16</f>
        <v>박한빛</v>
      </c>
      <c r="S12" s="95" t="str">
        <f>[26]멀리!$E$16</f>
        <v>익산어양중</v>
      </c>
      <c r="T12" s="96" t="str">
        <f>[26]멀리!$F$16</f>
        <v>5.15</v>
      </c>
      <c r="U12" s="94" t="str">
        <f>[26]멀리!$C$17</f>
        <v>박상우</v>
      </c>
      <c r="V12" s="95" t="str">
        <f>[26]멀리!$E$17</f>
        <v>경기문산중</v>
      </c>
      <c r="W12" s="96" t="str">
        <f>[26]멀리!$F$17</f>
        <v>5.13</v>
      </c>
      <c r="X12" s="94" t="str">
        <f>[26]멀리!$C$18</f>
        <v>정태식</v>
      </c>
      <c r="Y12" s="95" t="str">
        <f>[26]멀리!$E$18</f>
        <v>부원중</v>
      </c>
      <c r="Z12" s="96" t="str">
        <f>[26]멀리!$F$18</f>
        <v>5.07</v>
      </c>
    </row>
    <row r="13" spans="1:26" s="47" customFormat="1" ht="13.5" customHeight="1">
      <c r="A13" s="113"/>
      <c r="B13" s="23" t="s">
        <v>16</v>
      </c>
      <c r="C13" s="104"/>
      <c r="D13" s="105" t="str">
        <f>[26]멀리!$G$11</f>
        <v>1.8</v>
      </c>
      <c r="E13" s="106"/>
      <c r="F13" s="104"/>
      <c r="G13" s="105" t="str">
        <f>[26]멀리!$G$12</f>
        <v>1.8</v>
      </c>
      <c r="H13" s="106"/>
      <c r="I13" s="104"/>
      <c r="J13" s="105" t="str">
        <f>[26]멀리!$G$13</f>
        <v>0.6</v>
      </c>
      <c r="K13" s="106"/>
      <c r="L13" s="104"/>
      <c r="M13" s="105" t="str">
        <f>[26]멀리!$G$14</f>
        <v>0.2</v>
      </c>
      <c r="N13" s="106"/>
      <c r="O13" s="104"/>
      <c r="P13" s="105" t="str">
        <f>[26]멀리!$G$15</f>
        <v>0.9</v>
      </c>
      <c r="Q13" s="106"/>
      <c r="R13" s="104"/>
      <c r="S13" s="105" t="str">
        <f>[26]멀리!$G$16</f>
        <v>0.9</v>
      </c>
      <c r="T13" s="106"/>
      <c r="U13" s="104"/>
      <c r="V13" s="105" t="str">
        <f>[26]멀리!$G$17</f>
        <v>0.6</v>
      </c>
      <c r="W13" s="106"/>
      <c r="X13" s="104"/>
      <c r="Y13" s="105" t="str">
        <f>[26]멀리!$G$18</f>
        <v>1.8</v>
      </c>
      <c r="Z13" s="106"/>
    </row>
    <row r="14" spans="1:26" s="47" customFormat="1" ht="14.25" customHeight="1">
      <c r="A14" s="51">
        <v>4</v>
      </c>
      <c r="B14" s="15" t="s">
        <v>31</v>
      </c>
      <c r="C14" s="29" t="str">
        <f>[26]원반!$C$11</f>
        <v>강석원</v>
      </c>
      <c r="D14" s="30" t="str">
        <f>[26]원반!$E$11</f>
        <v>반곡중</v>
      </c>
      <c r="E14" s="31" t="str">
        <f>[26]원반!$F$11</f>
        <v>37.37</v>
      </c>
      <c r="F14" s="29" t="str">
        <f>[26]원반!$C$12</f>
        <v>김건해</v>
      </c>
      <c r="G14" s="30" t="str">
        <f>[26]원반!$E$12</f>
        <v>강원체육중</v>
      </c>
      <c r="H14" s="31" t="str">
        <f>[26]원반!$F$12</f>
        <v>35.36</v>
      </c>
      <c r="I14" s="29" t="str">
        <f>[26]원반!$C$13</f>
        <v>전정훈</v>
      </c>
      <c r="J14" s="30" t="str">
        <f>[26]원반!$E$13</f>
        <v>부원중</v>
      </c>
      <c r="K14" s="31" t="str">
        <f>[26]원반!$F$13</f>
        <v>34.88</v>
      </c>
      <c r="L14" s="29" t="str">
        <f>[26]원반!$C$14</f>
        <v>오예찬</v>
      </c>
      <c r="M14" s="30" t="str">
        <f>[26]원반!$E$14</f>
        <v>경기동부중</v>
      </c>
      <c r="N14" s="31" t="str">
        <f>[26]원반!$F$14</f>
        <v>34.26</v>
      </c>
      <c r="O14" s="29" t="str">
        <f>[26]원반!$C$15</f>
        <v>김하늘</v>
      </c>
      <c r="P14" s="30" t="str">
        <f>[26]원반!$E$15</f>
        <v>삼성중</v>
      </c>
      <c r="Q14" s="31" t="str">
        <f>[26]원반!$F$15</f>
        <v>34.24</v>
      </c>
      <c r="R14" s="29" t="str">
        <f>[26]원반!$C$16</f>
        <v>박성민</v>
      </c>
      <c r="S14" s="30" t="str">
        <f>[26]원반!$E$16</f>
        <v>삼성중</v>
      </c>
      <c r="T14" s="31" t="str">
        <f>[26]원반!$F$16</f>
        <v>20.77</v>
      </c>
      <c r="U14" s="29"/>
      <c r="V14" s="30"/>
      <c r="W14" s="31"/>
      <c r="X14" s="29"/>
      <c r="Y14" s="30"/>
      <c r="Z14" s="31"/>
    </row>
    <row r="15" spans="1:26">
      <c r="A15" s="51"/>
    </row>
    <row r="16" spans="1:26">
      <c r="A16" s="51"/>
    </row>
    <row r="17" spans="1:26" ht="18" customHeight="1">
      <c r="A17" s="51"/>
      <c r="B17" s="125" t="s">
        <v>38</v>
      </c>
      <c r="C17" s="125"/>
      <c r="D17" s="12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51"/>
      <c r="B18" s="7" t="s">
        <v>39</v>
      </c>
      <c r="C18" s="2"/>
      <c r="D18" s="3" t="s">
        <v>40</v>
      </c>
      <c r="E18" s="4"/>
      <c r="F18" s="2"/>
      <c r="G18" s="3" t="s">
        <v>41</v>
      </c>
      <c r="H18" s="4"/>
      <c r="I18" s="2"/>
      <c r="J18" s="3" t="s">
        <v>42</v>
      </c>
      <c r="K18" s="4"/>
      <c r="L18" s="2"/>
      <c r="M18" s="3" t="s">
        <v>43</v>
      </c>
      <c r="N18" s="4"/>
      <c r="O18" s="2"/>
      <c r="P18" s="3" t="s">
        <v>44</v>
      </c>
      <c r="Q18" s="4"/>
      <c r="R18" s="2"/>
      <c r="S18" s="3" t="s">
        <v>45</v>
      </c>
      <c r="T18" s="4"/>
      <c r="U18" s="2"/>
      <c r="V18" s="3" t="s">
        <v>46</v>
      </c>
      <c r="W18" s="4"/>
      <c r="X18" s="2"/>
      <c r="Y18" s="3" t="s">
        <v>47</v>
      </c>
      <c r="Z18" s="4"/>
    </row>
    <row r="19" spans="1:26" ht="15" thickBot="1">
      <c r="A19" s="51"/>
      <c r="B19" s="6" t="s">
        <v>48</v>
      </c>
      <c r="C19" s="5" t="s">
        <v>49</v>
      </c>
      <c r="D19" s="5" t="s">
        <v>50</v>
      </c>
      <c r="E19" s="5" t="s">
        <v>51</v>
      </c>
      <c r="F19" s="5" t="s">
        <v>49</v>
      </c>
      <c r="G19" s="5" t="s">
        <v>50</v>
      </c>
      <c r="H19" s="5" t="s">
        <v>51</v>
      </c>
      <c r="I19" s="5" t="s">
        <v>49</v>
      </c>
      <c r="J19" s="5" t="s">
        <v>50</v>
      </c>
      <c r="K19" s="5" t="s">
        <v>51</v>
      </c>
      <c r="L19" s="5" t="s">
        <v>49</v>
      </c>
      <c r="M19" s="5" t="s">
        <v>50</v>
      </c>
      <c r="N19" s="5" t="s">
        <v>51</v>
      </c>
      <c r="O19" s="5" t="s">
        <v>49</v>
      </c>
      <c r="P19" s="5" t="s">
        <v>50</v>
      </c>
      <c r="Q19" s="5" t="s">
        <v>51</v>
      </c>
      <c r="R19" s="5" t="s">
        <v>49</v>
      </c>
      <c r="S19" s="5" t="s">
        <v>50</v>
      </c>
      <c r="T19" s="5" t="s">
        <v>51</v>
      </c>
      <c r="U19" s="5" t="s">
        <v>49</v>
      </c>
      <c r="V19" s="5" t="s">
        <v>50</v>
      </c>
      <c r="W19" s="5" t="s">
        <v>51</v>
      </c>
      <c r="X19" s="5" t="s">
        <v>49</v>
      </c>
      <c r="Y19" s="5" t="s">
        <v>50</v>
      </c>
      <c r="Z19" s="5" t="s">
        <v>51</v>
      </c>
    </row>
    <row r="20" spans="1:26" s="48" customFormat="1" ht="13.5" customHeight="1" thickTop="1">
      <c r="A20" s="113">
        <v>4</v>
      </c>
      <c r="B20" s="12" t="s">
        <v>52</v>
      </c>
      <c r="C20" s="25" t="str">
        <f>[27]결승기록지!$C$11</f>
        <v>윤예린</v>
      </c>
      <c r="D20" s="26" t="str">
        <f>[27]결승기록지!$E$11</f>
        <v>부산체육중</v>
      </c>
      <c r="E20" s="27" t="str">
        <f>[27]결승기록지!$F$11</f>
        <v>13.23</v>
      </c>
      <c r="F20" s="25" t="str">
        <f>[27]결승기록지!$C$12</f>
        <v>강수연</v>
      </c>
      <c r="G20" s="26" t="str">
        <f>[27]결승기록지!$E$12</f>
        <v>월촌중</v>
      </c>
      <c r="H20" s="27" t="str">
        <f>[27]결승기록지!$F$12</f>
        <v>13.34</v>
      </c>
      <c r="I20" s="25" t="str">
        <f>[27]결승기록지!$C$13</f>
        <v>손지오</v>
      </c>
      <c r="J20" s="26" t="str">
        <f>[27]결승기록지!$E$13</f>
        <v>광주체육중</v>
      </c>
      <c r="K20" s="27" t="str">
        <f>[27]결승기록지!$F$13</f>
        <v>13.48</v>
      </c>
      <c r="L20" s="25" t="str">
        <f>[27]결승기록지!$C$14</f>
        <v>이정연</v>
      </c>
      <c r="M20" s="26" t="str">
        <f>[27]결승기록지!$E$14</f>
        <v>경기와동중</v>
      </c>
      <c r="N20" s="27" t="str">
        <f>[27]결승기록지!$F$14</f>
        <v>13.53</v>
      </c>
      <c r="O20" s="25" t="str">
        <f>[27]결승기록지!$C$15</f>
        <v>장유영</v>
      </c>
      <c r="P20" s="26" t="str">
        <f>[27]결승기록지!$E$15</f>
        <v>경명여자중</v>
      </c>
      <c r="Q20" s="27" t="str">
        <f>[27]결승기록지!$F$15</f>
        <v>13.58</v>
      </c>
      <c r="R20" s="25" t="str">
        <f>[27]결승기록지!$C$16</f>
        <v>이주원</v>
      </c>
      <c r="S20" s="26" t="str">
        <f>[27]결승기록지!$E$16</f>
        <v>울산스포츠과학중</v>
      </c>
      <c r="T20" s="27" t="str">
        <f>[27]결승기록지!$F$16</f>
        <v>13.91</v>
      </c>
      <c r="U20" s="25" t="str">
        <f>[27]결승기록지!$C$17</f>
        <v>양수민</v>
      </c>
      <c r="V20" s="26" t="str">
        <f>[27]결승기록지!$E$17</f>
        <v>경안여자중</v>
      </c>
      <c r="W20" s="27" t="str">
        <f>[27]결승기록지!$F$17</f>
        <v>14.25</v>
      </c>
      <c r="X20" s="25" t="str">
        <f>[27]결승기록지!$C$18</f>
        <v>김세영</v>
      </c>
      <c r="Y20" s="26" t="str">
        <f>[27]결승기록지!$E$18</f>
        <v>대원중</v>
      </c>
      <c r="Z20" s="27" t="str">
        <f>[27]결승기록지!$F$18</f>
        <v>14.27</v>
      </c>
    </row>
    <row r="21" spans="1:26" s="48" customFormat="1" ht="13.5" customHeight="1">
      <c r="A21" s="113"/>
      <c r="B21" s="23" t="s">
        <v>16</v>
      </c>
      <c r="C21" s="104"/>
      <c r="D21" s="28" t="str">
        <f>[27]결승기록지!$G$8</f>
        <v>0.3</v>
      </c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6"/>
    </row>
    <row r="22" spans="1:26" s="48" customFormat="1" ht="13.5" customHeight="1">
      <c r="A22" s="52">
        <v>3</v>
      </c>
      <c r="B22" s="15" t="s">
        <v>18</v>
      </c>
      <c r="C22" s="29" t="str">
        <f>[28]결승기록지!$C$11</f>
        <v>금서영</v>
      </c>
      <c r="D22" s="30" t="str">
        <f>[28]결승기록지!$E$11</f>
        <v>월배중</v>
      </c>
      <c r="E22" s="31" t="str">
        <f>[28]결승기록지!$F$11</f>
        <v>1:03.83</v>
      </c>
      <c r="F22" s="29" t="str">
        <f>[28]결승기록지!$C$12</f>
        <v>홍진주</v>
      </c>
      <c r="G22" s="30" t="str">
        <f>[28]결승기록지!$E$12</f>
        <v>천안오성중</v>
      </c>
      <c r="H22" s="31" t="str">
        <f>[28]결승기록지!$F$12</f>
        <v>1:04.03</v>
      </c>
      <c r="I22" s="29" t="str">
        <f>[28]결승기록지!$C$13</f>
        <v>김찬송</v>
      </c>
      <c r="J22" s="30" t="str">
        <f>[28]결승기록지!$E$13</f>
        <v>비아중</v>
      </c>
      <c r="K22" s="31" t="str">
        <f>[28]결승기록지!$F$13</f>
        <v>1:04.76</v>
      </c>
      <c r="L22" s="29" t="str">
        <f>[28]결승기록지!$C$14</f>
        <v>이유나</v>
      </c>
      <c r="M22" s="30" t="str">
        <f>[28]결승기록지!$E$14</f>
        <v>경기체육중</v>
      </c>
      <c r="N22" s="31" t="str">
        <f>[28]결승기록지!$F$14</f>
        <v>1:06.36</v>
      </c>
      <c r="O22" s="29" t="str">
        <f>[28]결승기록지!$C$15</f>
        <v>정윤서</v>
      </c>
      <c r="P22" s="30" t="str">
        <f>[28]결승기록지!$E$15</f>
        <v>울산스포츠과학중</v>
      </c>
      <c r="Q22" s="31" t="str">
        <f>[28]결승기록지!$F$15</f>
        <v>1:07.59</v>
      </c>
      <c r="R22" s="29" t="str">
        <f>[28]결승기록지!$C$16</f>
        <v>황예지</v>
      </c>
      <c r="S22" s="30" t="str">
        <f>[28]결승기록지!$E$16</f>
        <v>경기송운중</v>
      </c>
      <c r="T22" s="31" t="str">
        <f>[28]결승기록지!$F$16</f>
        <v>1:09.63</v>
      </c>
      <c r="U22" s="29" t="str">
        <f>[28]결승기록지!$C$17</f>
        <v>임현희</v>
      </c>
      <c r="V22" s="30" t="str">
        <f>[28]결승기록지!$E$17</f>
        <v>경기신천중</v>
      </c>
      <c r="W22" s="31" t="str">
        <f>[28]결승기록지!$F$17</f>
        <v>1:10.50</v>
      </c>
      <c r="X22" s="29"/>
      <c r="Y22" s="30"/>
      <c r="Z22" s="31"/>
    </row>
    <row r="23" spans="1:26" s="48" customFormat="1" ht="13.5" customHeight="1">
      <c r="A23" s="52">
        <v>2</v>
      </c>
      <c r="B23" s="24" t="s">
        <v>19</v>
      </c>
      <c r="C23" s="32" t="str">
        <f>[29]결승기록지!$C$11</f>
        <v>박정은</v>
      </c>
      <c r="D23" s="33" t="str">
        <f>[29]결승기록지!$E$11</f>
        <v>김천한일여자중</v>
      </c>
      <c r="E23" s="92" t="str">
        <f>[29]결승기록지!$F$11</f>
        <v>2:28.55</v>
      </c>
      <c r="F23" s="32" t="str">
        <f>[29]결승기록지!$C$12</f>
        <v>이명웅</v>
      </c>
      <c r="G23" s="33" t="str">
        <f>[29]결승기록지!$E$12</f>
        <v>천안오성중</v>
      </c>
      <c r="H23" s="92" t="str">
        <f>[29]결승기록지!$F$12</f>
        <v>2:30.65</v>
      </c>
      <c r="I23" s="32" t="str">
        <f>[29]결승기록지!$C$13</f>
        <v>김소민</v>
      </c>
      <c r="J23" s="33" t="str">
        <f>[29]결승기록지!$E$13</f>
        <v>경기체육중</v>
      </c>
      <c r="K23" s="92" t="str">
        <f>[29]결승기록지!$F$13</f>
        <v>2:30.81</v>
      </c>
      <c r="L23" s="32" t="str">
        <f>[29]결승기록지!$C$14</f>
        <v>김서정</v>
      </c>
      <c r="M23" s="33" t="str">
        <f>[29]결승기록지!$E$14</f>
        <v>경기신천중</v>
      </c>
      <c r="N23" s="92" t="str">
        <f>[29]결승기록지!$F$14</f>
        <v>2:37.51</v>
      </c>
      <c r="O23" s="32" t="str">
        <f>[29]결승기록지!$C$15</f>
        <v>박다해</v>
      </c>
      <c r="P23" s="33" t="str">
        <f>[29]결승기록지!$E$15</f>
        <v>신정여자중</v>
      </c>
      <c r="Q23" s="92" t="str">
        <f>[29]결승기록지!$F$15</f>
        <v>2:38.72</v>
      </c>
      <c r="R23" s="32" t="str">
        <f>[29]결승기록지!$C$16</f>
        <v>천주현</v>
      </c>
      <c r="S23" s="33" t="str">
        <f>[29]결승기록지!$E$16</f>
        <v>울산스포츠과학중</v>
      </c>
      <c r="T23" s="92" t="str">
        <f>[29]결승기록지!$F$16</f>
        <v>2:46.78</v>
      </c>
      <c r="U23" s="32" t="str">
        <f>[29]결승기록지!$C$17</f>
        <v>황혜빈</v>
      </c>
      <c r="V23" s="33" t="str">
        <f>[29]결승기록지!$E$17</f>
        <v>설악여자중</v>
      </c>
      <c r="W23" s="92" t="str">
        <f>[29]결승기록지!$F$17</f>
        <v>2:48.68</v>
      </c>
      <c r="X23" s="32" t="str">
        <f>[29]결승기록지!$C$18</f>
        <v>최서영</v>
      </c>
      <c r="Y23" s="33" t="str">
        <f>[29]결승기록지!$E$18</f>
        <v>대전체육중</v>
      </c>
      <c r="Z23" s="92" t="str">
        <f>[29]결승기록지!$F$18</f>
        <v>2:50.01</v>
      </c>
    </row>
    <row r="24" spans="1:26" s="47" customFormat="1" ht="13.5" customHeight="1">
      <c r="A24" s="124">
        <v>2</v>
      </c>
      <c r="B24" s="93" t="s">
        <v>28</v>
      </c>
      <c r="C24" s="94" t="str">
        <f>[30]멀리!$C$11</f>
        <v>여채빈</v>
      </c>
      <c r="D24" s="95" t="str">
        <f>[30]멀리!$E$11</f>
        <v>경기문산중</v>
      </c>
      <c r="E24" s="96" t="str">
        <f>[30]멀리!$F$11</f>
        <v>4.88</v>
      </c>
      <c r="F24" s="94" t="str">
        <f>[30]멀리!$C$12</f>
        <v>김예원</v>
      </c>
      <c r="G24" s="95" t="str">
        <f>[30]멀리!$E$12</f>
        <v>경기관양중</v>
      </c>
      <c r="H24" s="96" t="str">
        <f>[30]멀리!$F$12</f>
        <v>4.66</v>
      </c>
      <c r="I24" s="94" t="str">
        <f>[30]멀리!$C$13</f>
        <v>허정인</v>
      </c>
      <c r="J24" s="95" t="str">
        <f>[30]멀리!$E$13</f>
        <v>광주체육중</v>
      </c>
      <c r="K24" s="96" t="str">
        <f>[30]멀리!$F$13</f>
        <v>4.65</v>
      </c>
      <c r="L24" s="94" t="str">
        <f>[30]멀리!$C$14</f>
        <v>김정현</v>
      </c>
      <c r="M24" s="95" t="str">
        <f>[30]멀리!$E$14</f>
        <v>강원체육중</v>
      </c>
      <c r="N24" s="96" t="str">
        <f>[30]멀리!$F$14</f>
        <v>4.55</v>
      </c>
      <c r="O24" s="94" t="str">
        <f>[30]멀리!$C$15</f>
        <v>김민정</v>
      </c>
      <c r="P24" s="95" t="str">
        <f>[30]멀리!$E$15</f>
        <v>월촌중</v>
      </c>
      <c r="Q24" s="96" t="str">
        <f>[30]멀리!$F$15</f>
        <v>4.48</v>
      </c>
      <c r="R24" s="94" t="str">
        <f>[30]멀리!$C$16</f>
        <v>정현진</v>
      </c>
      <c r="S24" s="95" t="str">
        <f>[30]멀리!$E$16</f>
        <v>전라중</v>
      </c>
      <c r="T24" s="96" t="str">
        <f>[30]멀리!$F$16</f>
        <v>4.44</v>
      </c>
      <c r="U24" s="94" t="str">
        <f>[30]멀리!$C$17</f>
        <v>이예린</v>
      </c>
      <c r="V24" s="95" t="str">
        <f>[30]멀리!$E$17</f>
        <v>대전체육중</v>
      </c>
      <c r="W24" s="96" t="str">
        <f>[30]멀리!$F$17</f>
        <v>4.43</v>
      </c>
      <c r="X24" s="94" t="str">
        <f>[30]멀리!$C$18</f>
        <v>이유경</v>
      </c>
      <c r="Y24" s="95" t="str">
        <f>[30]멀리!$E$18</f>
        <v>월촌중</v>
      </c>
      <c r="Z24" s="96" t="str">
        <f>[30]멀리!$F$18</f>
        <v>4.41</v>
      </c>
    </row>
    <row r="25" spans="1:26" s="47" customFormat="1" ht="13.5" customHeight="1">
      <c r="A25" s="124"/>
      <c r="B25" s="23" t="s">
        <v>16</v>
      </c>
      <c r="C25" s="104"/>
      <c r="D25" s="28" t="str">
        <f>[30]멀리!$G$11</f>
        <v>1.2</v>
      </c>
      <c r="E25" s="106"/>
      <c r="F25" s="104"/>
      <c r="G25" s="28" t="str">
        <f>[30]멀리!$G$12</f>
        <v>1.8</v>
      </c>
      <c r="H25" s="106"/>
      <c r="I25" s="104"/>
      <c r="J25" s="28" t="str">
        <f>[30]멀리!$G$13</f>
        <v>1.2</v>
      </c>
      <c r="K25" s="106"/>
      <c r="L25" s="104"/>
      <c r="M25" s="28" t="str">
        <f>[30]멀리!$G$14</f>
        <v>-0.2</v>
      </c>
      <c r="N25" s="106"/>
      <c r="O25" s="104"/>
      <c r="P25" s="28" t="str">
        <f>[30]멀리!$G$15</f>
        <v>0.6</v>
      </c>
      <c r="Q25" s="106"/>
      <c r="R25" s="104"/>
      <c r="S25" s="28" t="str">
        <f>[30]멀리!$G$16</f>
        <v>0.8</v>
      </c>
      <c r="T25" s="106"/>
      <c r="U25" s="104"/>
      <c r="V25" s="28" t="str">
        <f>[30]멀리!$G$17</f>
        <v>2.4</v>
      </c>
      <c r="W25" s="106" t="s">
        <v>56</v>
      </c>
      <c r="X25" s="104"/>
      <c r="Y25" s="28" t="str">
        <f>[30]멀리!$G$18</f>
        <v>0.6</v>
      </c>
      <c r="Z25" s="106"/>
    </row>
    <row r="26" spans="1:26" s="47" customFormat="1" ht="14.25" customHeight="1">
      <c r="A26" s="51">
        <v>1</v>
      </c>
      <c r="B26" s="15" t="s">
        <v>31</v>
      </c>
      <c r="C26" s="29" t="str">
        <f>[30]원반!$C$11</f>
        <v>김민하</v>
      </c>
      <c r="D26" s="30" t="str">
        <f>[30]원반!$E$11</f>
        <v>울산스포츠과학중</v>
      </c>
      <c r="E26" s="31" t="str">
        <f>[30]원반!$F$11</f>
        <v>29.51</v>
      </c>
      <c r="F26" s="29" t="str">
        <f>[30]원반!$C$12</f>
        <v>김태희</v>
      </c>
      <c r="G26" s="30" t="str">
        <f>[30]원반!$E$12</f>
        <v>전남체육중</v>
      </c>
      <c r="H26" s="31" t="str">
        <f>[30]원반!$F$12</f>
        <v>24.56</v>
      </c>
      <c r="I26" s="29" t="str">
        <f>[30]원반!$C$13</f>
        <v>김지민</v>
      </c>
      <c r="J26" s="30" t="str">
        <f>[30]원반!$E$13</f>
        <v>원주여자중</v>
      </c>
      <c r="K26" s="31" t="str">
        <f>[30]원반!$F$13</f>
        <v>22.39</v>
      </c>
      <c r="L26" s="29" t="str">
        <f>[30]원반!$C$14</f>
        <v>곽시현</v>
      </c>
      <c r="M26" s="30" t="str">
        <f>[30]원반!$E$14</f>
        <v>경기체육중</v>
      </c>
      <c r="N26" s="31" t="str">
        <f>[30]원반!$F$14</f>
        <v>21.66</v>
      </c>
      <c r="O26" s="29" t="str">
        <f>[30]원반!$C$15</f>
        <v>안효은</v>
      </c>
      <c r="P26" s="30" t="str">
        <f>[30]원반!$E$15</f>
        <v>경기체육중</v>
      </c>
      <c r="Q26" s="31" t="str">
        <f>[30]원반!$F$15</f>
        <v>18.28</v>
      </c>
      <c r="R26" s="29" t="str">
        <f>[30]원반!$C$16</f>
        <v>김미나</v>
      </c>
      <c r="S26" s="30" t="str">
        <f>[30]원반!$E$16</f>
        <v>경기체육중</v>
      </c>
      <c r="T26" s="31" t="str">
        <f>[30]원반!$F$16</f>
        <v>18.08</v>
      </c>
      <c r="U26" s="29" t="str">
        <f>[30]원반!$C$17</f>
        <v>박은서</v>
      </c>
      <c r="V26" s="30" t="str">
        <f>[30]원반!$E$17</f>
        <v>경기철산중</v>
      </c>
      <c r="W26" s="31" t="str">
        <f>[30]원반!$F$17</f>
        <v>17.43</v>
      </c>
      <c r="X26" s="29"/>
      <c r="Y26" s="30"/>
      <c r="Z26" s="56"/>
    </row>
    <row r="27" spans="1:26">
      <c r="A27" s="54"/>
    </row>
    <row r="28" spans="1:26">
      <c r="A28" s="54"/>
    </row>
    <row r="29" spans="1:26">
      <c r="A29" s="54"/>
    </row>
    <row r="30" spans="1:26">
      <c r="A30" s="54"/>
    </row>
    <row r="31" spans="1:26">
      <c r="A31" s="54"/>
    </row>
    <row r="32" spans="1:26">
      <c r="A32" s="54"/>
    </row>
    <row r="33" spans="1:1">
      <c r="A33" s="54"/>
    </row>
    <row r="34" spans="1:1">
      <c r="A34" s="54"/>
    </row>
    <row r="35" spans="1:1">
      <c r="A35" s="54"/>
    </row>
    <row r="36" spans="1:1">
      <c r="A36" s="54"/>
    </row>
    <row r="37" spans="1:1">
      <c r="A37" s="54"/>
    </row>
  </sheetData>
  <mergeCells count="9">
    <mergeCell ref="B17:D17"/>
    <mergeCell ref="A20:A21"/>
    <mergeCell ref="A24:A25"/>
    <mergeCell ref="E2:T2"/>
    <mergeCell ref="B3:C3"/>
    <mergeCell ref="F3:S3"/>
    <mergeCell ref="B5:D5"/>
    <mergeCell ref="A8:A9"/>
    <mergeCell ref="A12:A13"/>
  </mergeCells>
  <phoneticPr fontId="2" type="noConversion"/>
  <pageMargins left="0.35" right="0.3" top="0.52" bottom="0.53" header="0.53" footer="0.5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view="pageBreakPreview" zoomScale="120" zoomScaleSheetLayoutView="120" workbookViewId="0">
      <selection activeCell="E2" sqref="E2:T2"/>
    </sheetView>
  </sheetViews>
  <sheetFormatPr defaultRowHeight="14.4"/>
  <cols>
    <col min="1" max="1" width="2.296875" style="53" customWidth="1"/>
    <col min="2" max="2" width="5.3984375" customWidth="1"/>
    <col min="3" max="3" width="3.796875" customWidth="1"/>
    <col min="4" max="4" width="4.796875" customWidth="1"/>
    <col min="5" max="5" width="5.796875" customWidth="1"/>
    <col min="6" max="6" width="3.796875" customWidth="1"/>
    <col min="7" max="7" width="4.796875" customWidth="1"/>
    <col min="8" max="8" width="5.796875" customWidth="1"/>
    <col min="9" max="9" width="3.796875" customWidth="1"/>
    <col min="10" max="10" width="4.796875" customWidth="1"/>
    <col min="11" max="11" width="5.796875" customWidth="1"/>
    <col min="12" max="12" width="3.796875" customWidth="1"/>
    <col min="13" max="13" width="4.796875" customWidth="1"/>
    <col min="14" max="14" width="5.796875" customWidth="1"/>
    <col min="15" max="15" width="3.796875" customWidth="1"/>
    <col min="16" max="16" width="4.796875" customWidth="1"/>
    <col min="17" max="17" width="5.796875" customWidth="1"/>
    <col min="18" max="18" width="3.796875" customWidth="1"/>
    <col min="19" max="19" width="4.796875" customWidth="1"/>
    <col min="20" max="20" width="5.796875" customWidth="1"/>
    <col min="21" max="21" width="3.796875" customWidth="1"/>
    <col min="22" max="22" width="4.796875" customWidth="1"/>
    <col min="23" max="23" width="5.796875" customWidth="1"/>
    <col min="24" max="24" width="3.796875" customWidth="1"/>
    <col min="25" max="25" width="4.796875" customWidth="1"/>
    <col min="26" max="26" width="5.796875" customWidth="1"/>
    <col min="257" max="257" width="2.296875" customWidth="1"/>
    <col min="258" max="258" width="5.3984375" customWidth="1"/>
    <col min="259" max="259" width="3.796875" customWidth="1"/>
    <col min="260" max="260" width="4.796875" customWidth="1"/>
    <col min="261" max="261" width="5.796875" customWidth="1"/>
    <col min="262" max="262" width="3.796875" customWidth="1"/>
    <col min="263" max="263" width="4.796875" customWidth="1"/>
    <col min="264" max="264" width="5.796875" customWidth="1"/>
    <col min="265" max="265" width="3.796875" customWidth="1"/>
    <col min="266" max="266" width="4.796875" customWidth="1"/>
    <col min="267" max="267" width="5.796875" customWidth="1"/>
    <col min="268" max="268" width="3.796875" customWidth="1"/>
    <col min="269" max="269" width="4.796875" customWidth="1"/>
    <col min="270" max="270" width="5.796875" customWidth="1"/>
    <col min="271" max="271" width="3.796875" customWidth="1"/>
    <col min="272" max="272" width="4.796875" customWidth="1"/>
    <col min="273" max="273" width="5.796875" customWidth="1"/>
    <col min="274" max="274" width="3.796875" customWidth="1"/>
    <col min="275" max="275" width="4.796875" customWidth="1"/>
    <col min="276" max="276" width="5.796875" customWidth="1"/>
    <col min="277" max="277" width="3.796875" customWidth="1"/>
    <col min="278" max="278" width="4.796875" customWidth="1"/>
    <col min="279" max="279" width="5.796875" customWidth="1"/>
    <col min="280" max="280" width="3.796875" customWidth="1"/>
    <col min="281" max="281" width="4.796875" customWidth="1"/>
    <col min="282" max="282" width="5.796875" customWidth="1"/>
    <col min="513" max="513" width="2.296875" customWidth="1"/>
    <col min="514" max="514" width="5.3984375" customWidth="1"/>
    <col min="515" max="515" width="3.796875" customWidth="1"/>
    <col min="516" max="516" width="4.796875" customWidth="1"/>
    <col min="517" max="517" width="5.796875" customWidth="1"/>
    <col min="518" max="518" width="3.796875" customWidth="1"/>
    <col min="519" max="519" width="4.796875" customWidth="1"/>
    <col min="520" max="520" width="5.796875" customWidth="1"/>
    <col min="521" max="521" width="3.796875" customWidth="1"/>
    <col min="522" max="522" width="4.796875" customWidth="1"/>
    <col min="523" max="523" width="5.796875" customWidth="1"/>
    <col min="524" max="524" width="3.796875" customWidth="1"/>
    <col min="525" max="525" width="4.796875" customWidth="1"/>
    <col min="526" max="526" width="5.796875" customWidth="1"/>
    <col min="527" max="527" width="3.796875" customWidth="1"/>
    <col min="528" max="528" width="4.796875" customWidth="1"/>
    <col min="529" max="529" width="5.796875" customWidth="1"/>
    <col min="530" max="530" width="3.796875" customWidth="1"/>
    <col min="531" max="531" width="4.796875" customWidth="1"/>
    <col min="532" max="532" width="5.796875" customWidth="1"/>
    <col min="533" max="533" width="3.796875" customWidth="1"/>
    <col min="534" max="534" width="4.796875" customWidth="1"/>
    <col min="535" max="535" width="5.796875" customWidth="1"/>
    <col min="536" max="536" width="3.796875" customWidth="1"/>
    <col min="537" max="537" width="4.796875" customWidth="1"/>
    <col min="538" max="538" width="5.796875" customWidth="1"/>
    <col min="769" max="769" width="2.296875" customWidth="1"/>
    <col min="770" max="770" width="5.3984375" customWidth="1"/>
    <col min="771" max="771" width="3.796875" customWidth="1"/>
    <col min="772" max="772" width="4.796875" customWidth="1"/>
    <col min="773" max="773" width="5.796875" customWidth="1"/>
    <col min="774" max="774" width="3.796875" customWidth="1"/>
    <col min="775" max="775" width="4.796875" customWidth="1"/>
    <col min="776" max="776" width="5.796875" customWidth="1"/>
    <col min="777" max="777" width="3.796875" customWidth="1"/>
    <col min="778" max="778" width="4.796875" customWidth="1"/>
    <col min="779" max="779" width="5.796875" customWidth="1"/>
    <col min="780" max="780" width="3.796875" customWidth="1"/>
    <col min="781" max="781" width="4.796875" customWidth="1"/>
    <col min="782" max="782" width="5.796875" customWidth="1"/>
    <col min="783" max="783" width="3.796875" customWidth="1"/>
    <col min="784" max="784" width="4.796875" customWidth="1"/>
    <col min="785" max="785" width="5.796875" customWidth="1"/>
    <col min="786" max="786" width="3.796875" customWidth="1"/>
    <col min="787" max="787" width="4.796875" customWidth="1"/>
    <col min="788" max="788" width="5.796875" customWidth="1"/>
    <col min="789" max="789" width="3.796875" customWidth="1"/>
    <col min="790" max="790" width="4.796875" customWidth="1"/>
    <col min="791" max="791" width="5.796875" customWidth="1"/>
    <col min="792" max="792" width="3.796875" customWidth="1"/>
    <col min="793" max="793" width="4.796875" customWidth="1"/>
    <col min="794" max="794" width="5.796875" customWidth="1"/>
    <col min="1025" max="1025" width="2.296875" customWidth="1"/>
    <col min="1026" max="1026" width="5.3984375" customWidth="1"/>
    <col min="1027" max="1027" width="3.796875" customWidth="1"/>
    <col min="1028" max="1028" width="4.796875" customWidth="1"/>
    <col min="1029" max="1029" width="5.796875" customWidth="1"/>
    <col min="1030" max="1030" width="3.796875" customWidth="1"/>
    <col min="1031" max="1031" width="4.796875" customWidth="1"/>
    <col min="1032" max="1032" width="5.796875" customWidth="1"/>
    <col min="1033" max="1033" width="3.796875" customWidth="1"/>
    <col min="1034" max="1034" width="4.796875" customWidth="1"/>
    <col min="1035" max="1035" width="5.796875" customWidth="1"/>
    <col min="1036" max="1036" width="3.796875" customWidth="1"/>
    <col min="1037" max="1037" width="4.796875" customWidth="1"/>
    <col min="1038" max="1038" width="5.796875" customWidth="1"/>
    <col min="1039" max="1039" width="3.796875" customWidth="1"/>
    <col min="1040" max="1040" width="4.796875" customWidth="1"/>
    <col min="1041" max="1041" width="5.796875" customWidth="1"/>
    <col min="1042" max="1042" width="3.796875" customWidth="1"/>
    <col min="1043" max="1043" width="4.796875" customWidth="1"/>
    <col min="1044" max="1044" width="5.796875" customWidth="1"/>
    <col min="1045" max="1045" width="3.796875" customWidth="1"/>
    <col min="1046" max="1046" width="4.796875" customWidth="1"/>
    <col min="1047" max="1047" width="5.796875" customWidth="1"/>
    <col min="1048" max="1048" width="3.796875" customWidth="1"/>
    <col min="1049" max="1049" width="4.796875" customWidth="1"/>
    <col min="1050" max="1050" width="5.796875" customWidth="1"/>
    <col min="1281" max="1281" width="2.296875" customWidth="1"/>
    <col min="1282" max="1282" width="5.3984375" customWidth="1"/>
    <col min="1283" max="1283" width="3.796875" customWidth="1"/>
    <col min="1284" max="1284" width="4.796875" customWidth="1"/>
    <col min="1285" max="1285" width="5.796875" customWidth="1"/>
    <col min="1286" max="1286" width="3.796875" customWidth="1"/>
    <col min="1287" max="1287" width="4.796875" customWidth="1"/>
    <col min="1288" max="1288" width="5.796875" customWidth="1"/>
    <col min="1289" max="1289" width="3.796875" customWidth="1"/>
    <col min="1290" max="1290" width="4.796875" customWidth="1"/>
    <col min="1291" max="1291" width="5.796875" customWidth="1"/>
    <col min="1292" max="1292" width="3.796875" customWidth="1"/>
    <col min="1293" max="1293" width="4.796875" customWidth="1"/>
    <col min="1294" max="1294" width="5.796875" customWidth="1"/>
    <col min="1295" max="1295" width="3.796875" customWidth="1"/>
    <col min="1296" max="1296" width="4.796875" customWidth="1"/>
    <col min="1297" max="1297" width="5.796875" customWidth="1"/>
    <col min="1298" max="1298" width="3.796875" customWidth="1"/>
    <col min="1299" max="1299" width="4.796875" customWidth="1"/>
    <col min="1300" max="1300" width="5.796875" customWidth="1"/>
    <col min="1301" max="1301" width="3.796875" customWidth="1"/>
    <col min="1302" max="1302" width="4.796875" customWidth="1"/>
    <col min="1303" max="1303" width="5.796875" customWidth="1"/>
    <col min="1304" max="1304" width="3.796875" customWidth="1"/>
    <col min="1305" max="1305" width="4.796875" customWidth="1"/>
    <col min="1306" max="1306" width="5.796875" customWidth="1"/>
    <col min="1537" max="1537" width="2.296875" customWidth="1"/>
    <col min="1538" max="1538" width="5.3984375" customWidth="1"/>
    <col min="1539" max="1539" width="3.796875" customWidth="1"/>
    <col min="1540" max="1540" width="4.796875" customWidth="1"/>
    <col min="1541" max="1541" width="5.796875" customWidth="1"/>
    <col min="1542" max="1542" width="3.796875" customWidth="1"/>
    <col min="1543" max="1543" width="4.796875" customWidth="1"/>
    <col min="1544" max="1544" width="5.796875" customWidth="1"/>
    <col min="1545" max="1545" width="3.796875" customWidth="1"/>
    <col min="1546" max="1546" width="4.796875" customWidth="1"/>
    <col min="1547" max="1547" width="5.796875" customWidth="1"/>
    <col min="1548" max="1548" width="3.796875" customWidth="1"/>
    <col min="1549" max="1549" width="4.796875" customWidth="1"/>
    <col min="1550" max="1550" width="5.796875" customWidth="1"/>
    <col min="1551" max="1551" width="3.796875" customWidth="1"/>
    <col min="1552" max="1552" width="4.796875" customWidth="1"/>
    <col min="1553" max="1553" width="5.796875" customWidth="1"/>
    <col min="1554" max="1554" width="3.796875" customWidth="1"/>
    <col min="1555" max="1555" width="4.796875" customWidth="1"/>
    <col min="1556" max="1556" width="5.796875" customWidth="1"/>
    <col min="1557" max="1557" width="3.796875" customWidth="1"/>
    <col min="1558" max="1558" width="4.796875" customWidth="1"/>
    <col min="1559" max="1559" width="5.796875" customWidth="1"/>
    <col min="1560" max="1560" width="3.796875" customWidth="1"/>
    <col min="1561" max="1561" width="4.796875" customWidth="1"/>
    <col min="1562" max="1562" width="5.796875" customWidth="1"/>
    <col min="1793" max="1793" width="2.296875" customWidth="1"/>
    <col min="1794" max="1794" width="5.3984375" customWidth="1"/>
    <col min="1795" max="1795" width="3.796875" customWidth="1"/>
    <col min="1796" max="1796" width="4.796875" customWidth="1"/>
    <col min="1797" max="1797" width="5.796875" customWidth="1"/>
    <col min="1798" max="1798" width="3.796875" customWidth="1"/>
    <col min="1799" max="1799" width="4.796875" customWidth="1"/>
    <col min="1800" max="1800" width="5.796875" customWidth="1"/>
    <col min="1801" max="1801" width="3.796875" customWidth="1"/>
    <col min="1802" max="1802" width="4.796875" customWidth="1"/>
    <col min="1803" max="1803" width="5.796875" customWidth="1"/>
    <col min="1804" max="1804" width="3.796875" customWidth="1"/>
    <col min="1805" max="1805" width="4.796875" customWidth="1"/>
    <col min="1806" max="1806" width="5.796875" customWidth="1"/>
    <col min="1807" max="1807" width="3.796875" customWidth="1"/>
    <col min="1808" max="1808" width="4.796875" customWidth="1"/>
    <col min="1809" max="1809" width="5.796875" customWidth="1"/>
    <col min="1810" max="1810" width="3.796875" customWidth="1"/>
    <col min="1811" max="1811" width="4.796875" customWidth="1"/>
    <col min="1812" max="1812" width="5.796875" customWidth="1"/>
    <col min="1813" max="1813" width="3.796875" customWidth="1"/>
    <col min="1814" max="1814" width="4.796875" customWidth="1"/>
    <col min="1815" max="1815" width="5.796875" customWidth="1"/>
    <col min="1816" max="1816" width="3.796875" customWidth="1"/>
    <col min="1817" max="1817" width="4.796875" customWidth="1"/>
    <col min="1818" max="1818" width="5.796875" customWidth="1"/>
    <col min="2049" max="2049" width="2.296875" customWidth="1"/>
    <col min="2050" max="2050" width="5.3984375" customWidth="1"/>
    <col min="2051" max="2051" width="3.796875" customWidth="1"/>
    <col min="2052" max="2052" width="4.796875" customWidth="1"/>
    <col min="2053" max="2053" width="5.796875" customWidth="1"/>
    <col min="2054" max="2054" width="3.796875" customWidth="1"/>
    <col min="2055" max="2055" width="4.796875" customWidth="1"/>
    <col min="2056" max="2056" width="5.796875" customWidth="1"/>
    <col min="2057" max="2057" width="3.796875" customWidth="1"/>
    <col min="2058" max="2058" width="4.796875" customWidth="1"/>
    <col min="2059" max="2059" width="5.796875" customWidth="1"/>
    <col min="2060" max="2060" width="3.796875" customWidth="1"/>
    <col min="2061" max="2061" width="4.796875" customWidth="1"/>
    <col min="2062" max="2062" width="5.796875" customWidth="1"/>
    <col min="2063" max="2063" width="3.796875" customWidth="1"/>
    <col min="2064" max="2064" width="4.796875" customWidth="1"/>
    <col min="2065" max="2065" width="5.796875" customWidth="1"/>
    <col min="2066" max="2066" width="3.796875" customWidth="1"/>
    <col min="2067" max="2067" width="4.796875" customWidth="1"/>
    <col min="2068" max="2068" width="5.796875" customWidth="1"/>
    <col min="2069" max="2069" width="3.796875" customWidth="1"/>
    <col min="2070" max="2070" width="4.796875" customWidth="1"/>
    <col min="2071" max="2071" width="5.796875" customWidth="1"/>
    <col min="2072" max="2072" width="3.796875" customWidth="1"/>
    <col min="2073" max="2073" width="4.796875" customWidth="1"/>
    <col min="2074" max="2074" width="5.796875" customWidth="1"/>
    <col min="2305" max="2305" width="2.296875" customWidth="1"/>
    <col min="2306" max="2306" width="5.3984375" customWidth="1"/>
    <col min="2307" max="2307" width="3.796875" customWidth="1"/>
    <col min="2308" max="2308" width="4.796875" customWidth="1"/>
    <col min="2309" max="2309" width="5.796875" customWidth="1"/>
    <col min="2310" max="2310" width="3.796875" customWidth="1"/>
    <col min="2311" max="2311" width="4.796875" customWidth="1"/>
    <col min="2312" max="2312" width="5.796875" customWidth="1"/>
    <col min="2313" max="2313" width="3.796875" customWidth="1"/>
    <col min="2314" max="2314" width="4.796875" customWidth="1"/>
    <col min="2315" max="2315" width="5.796875" customWidth="1"/>
    <col min="2316" max="2316" width="3.796875" customWidth="1"/>
    <col min="2317" max="2317" width="4.796875" customWidth="1"/>
    <col min="2318" max="2318" width="5.796875" customWidth="1"/>
    <col min="2319" max="2319" width="3.796875" customWidth="1"/>
    <col min="2320" max="2320" width="4.796875" customWidth="1"/>
    <col min="2321" max="2321" width="5.796875" customWidth="1"/>
    <col min="2322" max="2322" width="3.796875" customWidth="1"/>
    <col min="2323" max="2323" width="4.796875" customWidth="1"/>
    <col min="2324" max="2324" width="5.796875" customWidth="1"/>
    <col min="2325" max="2325" width="3.796875" customWidth="1"/>
    <col min="2326" max="2326" width="4.796875" customWidth="1"/>
    <col min="2327" max="2327" width="5.796875" customWidth="1"/>
    <col min="2328" max="2328" width="3.796875" customWidth="1"/>
    <col min="2329" max="2329" width="4.796875" customWidth="1"/>
    <col min="2330" max="2330" width="5.796875" customWidth="1"/>
    <col min="2561" max="2561" width="2.296875" customWidth="1"/>
    <col min="2562" max="2562" width="5.3984375" customWidth="1"/>
    <col min="2563" max="2563" width="3.796875" customWidth="1"/>
    <col min="2564" max="2564" width="4.796875" customWidth="1"/>
    <col min="2565" max="2565" width="5.796875" customWidth="1"/>
    <col min="2566" max="2566" width="3.796875" customWidth="1"/>
    <col min="2567" max="2567" width="4.796875" customWidth="1"/>
    <col min="2568" max="2568" width="5.796875" customWidth="1"/>
    <col min="2569" max="2569" width="3.796875" customWidth="1"/>
    <col min="2570" max="2570" width="4.796875" customWidth="1"/>
    <col min="2571" max="2571" width="5.796875" customWidth="1"/>
    <col min="2572" max="2572" width="3.796875" customWidth="1"/>
    <col min="2573" max="2573" width="4.796875" customWidth="1"/>
    <col min="2574" max="2574" width="5.796875" customWidth="1"/>
    <col min="2575" max="2575" width="3.796875" customWidth="1"/>
    <col min="2576" max="2576" width="4.796875" customWidth="1"/>
    <col min="2577" max="2577" width="5.796875" customWidth="1"/>
    <col min="2578" max="2578" width="3.796875" customWidth="1"/>
    <col min="2579" max="2579" width="4.796875" customWidth="1"/>
    <col min="2580" max="2580" width="5.796875" customWidth="1"/>
    <col min="2581" max="2581" width="3.796875" customWidth="1"/>
    <col min="2582" max="2582" width="4.796875" customWidth="1"/>
    <col min="2583" max="2583" width="5.796875" customWidth="1"/>
    <col min="2584" max="2584" width="3.796875" customWidth="1"/>
    <col min="2585" max="2585" width="4.796875" customWidth="1"/>
    <col min="2586" max="2586" width="5.796875" customWidth="1"/>
    <col min="2817" max="2817" width="2.296875" customWidth="1"/>
    <col min="2818" max="2818" width="5.3984375" customWidth="1"/>
    <col min="2819" max="2819" width="3.796875" customWidth="1"/>
    <col min="2820" max="2820" width="4.796875" customWidth="1"/>
    <col min="2821" max="2821" width="5.796875" customWidth="1"/>
    <col min="2822" max="2822" width="3.796875" customWidth="1"/>
    <col min="2823" max="2823" width="4.796875" customWidth="1"/>
    <col min="2824" max="2824" width="5.796875" customWidth="1"/>
    <col min="2825" max="2825" width="3.796875" customWidth="1"/>
    <col min="2826" max="2826" width="4.796875" customWidth="1"/>
    <col min="2827" max="2827" width="5.796875" customWidth="1"/>
    <col min="2828" max="2828" width="3.796875" customWidth="1"/>
    <col min="2829" max="2829" width="4.796875" customWidth="1"/>
    <col min="2830" max="2830" width="5.796875" customWidth="1"/>
    <col min="2831" max="2831" width="3.796875" customWidth="1"/>
    <col min="2832" max="2832" width="4.796875" customWidth="1"/>
    <col min="2833" max="2833" width="5.796875" customWidth="1"/>
    <col min="2834" max="2834" width="3.796875" customWidth="1"/>
    <col min="2835" max="2835" width="4.796875" customWidth="1"/>
    <col min="2836" max="2836" width="5.796875" customWidth="1"/>
    <col min="2837" max="2837" width="3.796875" customWidth="1"/>
    <col min="2838" max="2838" width="4.796875" customWidth="1"/>
    <col min="2839" max="2839" width="5.796875" customWidth="1"/>
    <col min="2840" max="2840" width="3.796875" customWidth="1"/>
    <col min="2841" max="2841" width="4.796875" customWidth="1"/>
    <col min="2842" max="2842" width="5.796875" customWidth="1"/>
    <col min="3073" max="3073" width="2.296875" customWidth="1"/>
    <col min="3074" max="3074" width="5.3984375" customWidth="1"/>
    <col min="3075" max="3075" width="3.796875" customWidth="1"/>
    <col min="3076" max="3076" width="4.796875" customWidth="1"/>
    <col min="3077" max="3077" width="5.796875" customWidth="1"/>
    <col min="3078" max="3078" width="3.796875" customWidth="1"/>
    <col min="3079" max="3079" width="4.796875" customWidth="1"/>
    <col min="3080" max="3080" width="5.796875" customWidth="1"/>
    <col min="3081" max="3081" width="3.796875" customWidth="1"/>
    <col min="3082" max="3082" width="4.796875" customWidth="1"/>
    <col min="3083" max="3083" width="5.796875" customWidth="1"/>
    <col min="3084" max="3084" width="3.796875" customWidth="1"/>
    <col min="3085" max="3085" width="4.796875" customWidth="1"/>
    <col min="3086" max="3086" width="5.796875" customWidth="1"/>
    <col min="3087" max="3087" width="3.796875" customWidth="1"/>
    <col min="3088" max="3088" width="4.796875" customWidth="1"/>
    <col min="3089" max="3089" width="5.796875" customWidth="1"/>
    <col min="3090" max="3090" width="3.796875" customWidth="1"/>
    <col min="3091" max="3091" width="4.796875" customWidth="1"/>
    <col min="3092" max="3092" width="5.796875" customWidth="1"/>
    <col min="3093" max="3093" width="3.796875" customWidth="1"/>
    <col min="3094" max="3094" width="4.796875" customWidth="1"/>
    <col min="3095" max="3095" width="5.796875" customWidth="1"/>
    <col min="3096" max="3096" width="3.796875" customWidth="1"/>
    <col min="3097" max="3097" width="4.796875" customWidth="1"/>
    <col min="3098" max="3098" width="5.796875" customWidth="1"/>
    <col min="3329" max="3329" width="2.296875" customWidth="1"/>
    <col min="3330" max="3330" width="5.3984375" customWidth="1"/>
    <col min="3331" max="3331" width="3.796875" customWidth="1"/>
    <col min="3332" max="3332" width="4.796875" customWidth="1"/>
    <col min="3333" max="3333" width="5.796875" customWidth="1"/>
    <col min="3334" max="3334" width="3.796875" customWidth="1"/>
    <col min="3335" max="3335" width="4.796875" customWidth="1"/>
    <col min="3336" max="3336" width="5.796875" customWidth="1"/>
    <col min="3337" max="3337" width="3.796875" customWidth="1"/>
    <col min="3338" max="3338" width="4.796875" customWidth="1"/>
    <col min="3339" max="3339" width="5.796875" customWidth="1"/>
    <col min="3340" max="3340" width="3.796875" customWidth="1"/>
    <col min="3341" max="3341" width="4.796875" customWidth="1"/>
    <col min="3342" max="3342" width="5.796875" customWidth="1"/>
    <col min="3343" max="3343" width="3.796875" customWidth="1"/>
    <col min="3344" max="3344" width="4.796875" customWidth="1"/>
    <col min="3345" max="3345" width="5.796875" customWidth="1"/>
    <col min="3346" max="3346" width="3.796875" customWidth="1"/>
    <col min="3347" max="3347" width="4.796875" customWidth="1"/>
    <col min="3348" max="3348" width="5.796875" customWidth="1"/>
    <col min="3349" max="3349" width="3.796875" customWidth="1"/>
    <col min="3350" max="3350" width="4.796875" customWidth="1"/>
    <col min="3351" max="3351" width="5.796875" customWidth="1"/>
    <col min="3352" max="3352" width="3.796875" customWidth="1"/>
    <col min="3353" max="3353" width="4.796875" customWidth="1"/>
    <col min="3354" max="3354" width="5.796875" customWidth="1"/>
    <col min="3585" max="3585" width="2.296875" customWidth="1"/>
    <col min="3586" max="3586" width="5.3984375" customWidth="1"/>
    <col min="3587" max="3587" width="3.796875" customWidth="1"/>
    <col min="3588" max="3588" width="4.796875" customWidth="1"/>
    <col min="3589" max="3589" width="5.796875" customWidth="1"/>
    <col min="3590" max="3590" width="3.796875" customWidth="1"/>
    <col min="3591" max="3591" width="4.796875" customWidth="1"/>
    <col min="3592" max="3592" width="5.796875" customWidth="1"/>
    <col min="3593" max="3593" width="3.796875" customWidth="1"/>
    <col min="3594" max="3594" width="4.796875" customWidth="1"/>
    <col min="3595" max="3595" width="5.796875" customWidth="1"/>
    <col min="3596" max="3596" width="3.796875" customWidth="1"/>
    <col min="3597" max="3597" width="4.796875" customWidth="1"/>
    <col min="3598" max="3598" width="5.796875" customWidth="1"/>
    <col min="3599" max="3599" width="3.796875" customWidth="1"/>
    <col min="3600" max="3600" width="4.796875" customWidth="1"/>
    <col min="3601" max="3601" width="5.796875" customWidth="1"/>
    <col min="3602" max="3602" width="3.796875" customWidth="1"/>
    <col min="3603" max="3603" width="4.796875" customWidth="1"/>
    <col min="3604" max="3604" width="5.796875" customWidth="1"/>
    <col min="3605" max="3605" width="3.796875" customWidth="1"/>
    <col min="3606" max="3606" width="4.796875" customWidth="1"/>
    <col min="3607" max="3607" width="5.796875" customWidth="1"/>
    <col min="3608" max="3608" width="3.796875" customWidth="1"/>
    <col min="3609" max="3609" width="4.796875" customWidth="1"/>
    <col min="3610" max="3610" width="5.796875" customWidth="1"/>
    <col min="3841" max="3841" width="2.296875" customWidth="1"/>
    <col min="3842" max="3842" width="5.3984375" customWidth="1"/>
    <col min="3843" max="3843" width="3.796875" customWidth="1"/>
    <col min="3844" max="3844" width="4.796875" customWidth="1"/>
    <col min="3845" max="3845" width="5.796875" customWidth="1"/>
    <col min="3846" max="3846" width="3.796875" customWidth="1"/>
    <col min="3847" max="3847" width="4.796875" customWidth="1"/>
    <col min="3848" max="3848" width="5.796875" customWidth="1"/>
    <col min="3849" max="3849" width="3.796875" customWidth="1"/>
    <col min="3850" max="3850" width="4.796875" customWidth="1"/>
    <col min="3851" max="3851" width="5.796875" customWidth="1"/>
    <col min="3852" max="3852" width="3.796875" customWidth="1"/>
    <col min="3853" max="3853" width="4.796875" customWidth="1"/>
    <col min="3854" max="3854" width="5.796875" customWidth="1"/>
    <col min="3855" max="3855" width="3.796875" customWidth="1"/>
    <col min="3856" max="3856" width="4.796875" customWidth="1"/>
    <col min="3857" max="3857" width="5.796875" customWidth="1"/>
    <col min="3858" max="3858" width="3.796875" customWidth="1"/>
    <col min="3859" max="3859" width="4.796875" customWidth="1"/>
    <col min="3860" max="3860" width="5.796875" customWidth="1"/>
    <col min="3861" max="3861" width="3.796875" customWidth="1"/>
    <col min="3862" max="3862" width="4.796875" customWidth="1"/>
    <col min="3863" max="3863" width="5.796875" customWidth="1"/>
    <col min="3864" max="3864" width="3.796875" customWidth="1"/>
    <col min="3865" max="3865" width="4.796875" customWidth="1"/>
    <col min="3866" max="3866" width="5.796875" customWidth="1"/>
    <col min="4097" max="4097" width="2.296875" customWidth="1"/>
    <col min="4098" max="4098" width="5.3984375" customWidth="1"/>
    <col min="4099" max="4099" width="3.796875" customWidth="1"/>
    <col min="4100" max="4100" width="4.796875" customWidth="1"/>
    <col min="4101" max="4101" width="5.796875" customWidth="1"/>
    <col min="4102" max="4102" width="3.796875" customWidth="1"/>
    <col min="4103" max="4103" width="4.796875" customWidth="1"/>
    <col min="4104" max="4104" width="5.796875" customWidth="1"/>
    <col min="4105" max="4105" width="3.796875" customWidth="1"/>
    <col min="4106" max="4106" width="4.796875" customWidth="1"/>
    <col min="4107" max="4107" width="5.796875" customWidth="1"/>
    <col min="4108" max="4108" width="3.796875" customWidth="1"/>
    <col min="4109" max="4109" width="4.796875" customWidth="1"/>
    <col min="4110" max="4110" width="5.796875" customWidth="1"/>
    <col min="4111" max="4111" width="3.796875" customWidth="1"/>
    <col min="4112" max="4112" width="4.796875" customWidth="1"/>
    <col min="4113" max="4113" width="5.796875" customWidth="1"/>
    <col min="4114" max="4114" width="3.796875" customWidth="1"/>
    <col min="4115" max="4115" width="4.796875" customWidth="1"/>
    <col min="4116" max="4116" width="5.796875" customWidth="1"/>
    <col min="4117" max="4117" width="3.796875" customWidth="1"/>
    <col min="4118" max="4118" width="4.796875" customWidth="1"/>
    <col min="4119" max="4119" width="5.796875" customWidth="1"/>
    <col min="4120" max="4120" width="3.796875" customWidth="1"/>
    <col min="4121" max="4121" width="4.796875" customWidth="1"/>
    <col min="4122" max="4122" width="5.796875" customWidth="1"/>
    <col min="4353" max="4353" width="2.296875" customWidth="1"/>
    <col min="4354" max="4354" width="5.3984375" customWidth="1"/>
    <col min="4355" max="4355" width="3.796875" customWidth="1"/>
    <col min="4356" max="4356" width="4.796875" customWidth="1"/>
    <col min="4357" max="4357" width="5.796875" customWidth="1"/>
    <col min="4358" max="4358" width="3.796875" customWidth="1"/>
    <col min="4359" max="4359" width="4.796875" customWidth="1"/>
    <col min="4360" max="4360" width="5.796875" customWidth="1"/>
    <col min="4361" max="4361" width="3.796875" customWidth="1"/>
    <col min="4362" max="4362" width="4.796875" customWidth="1"/>
    <col min="4363" max="4363" width="5.796875" customWidth="1"/>
    <col min="4364" max="4364" width="3.796875" customWidth="1"/>
    <col min="4365" max="4365" width="4.796875" customWidth="1"/>
    <col min="4366" max="4366" width="5.796875" customWidth="1"/>
    <col min="4367" max="4367" width="3.796875" customWidth="1"/>
    <col min="4368" max="4368" width="4.796875" customWidth="1"/>
    <col min="4369" max="4369" width="5.796875" customWidth="1"/>
    <col min="4370" max="4370" width="3.796875" customWidth="1"/>
    <col min="4371" max="4371" width="4.796875" customWidth="1"/>
    <col min="4372" max="4372" width="5.796875" customWidth="1"/>
    <col min="4373" max="4373" width="3.796875" customWidth="1"/>
    <col min="4374" max="4374" width="4.796875" customWidth="1"/>
    <col min="4375" max="4375" width="5.796875" customWidth="1"/>
    <col min="4376" max="4376" width="3.796875" customWidth="1"/>
    <col min="4377" max="4377" width="4.796875" customWidth="1"/>
    <col min="4378" max="4378" width="5.796875" customWidth="1"/>
    <col min="4609" max="4609" width="2.296875" customWidth="1"/>
    <col min="4610" max="4610" width="5.3984375" customWidth="1"/>
    <col min="4611" max="4611" width="3.796875" customWidth="1"/>
    <col min="4612" max="4612" width="4.796875" customWidth="1"/>
    <col min="4613" max="4613" width="5.796875" customWidth="1"/>
    <col min="4614" max="4614" width="3.796875" customWidth="1"/>
    <col min="4615" max="4615" width="4.796875" customWidth="1"/>
    <col min="4616" max="4616" width="5.796875" customWidth="1"/>
    <col min="4617" max="4617" width="3.796875" customWidth="1"/>
    <col min="4618" max="4618" width="4.796875" customWidth="1"/>
    <col min="4619" max="4619" width="5.796875" customWidth="1"/>
    <col min="4620" max="4620" width="3.796875" customWidth="1"/>
    <col min="4621" max="4621" width="4.796875" customWidth="1"/>
    <col min="4622" max="4622" width="5.796875" customWidth="1"/>
    <col min="4623" max="4623" width="3.796875" customWidth="1"/>
    <col min="4624" max="4624" width="4.796875" customWidth="1"/>
    <col min="4625" max="4625" width="5.796875" customWidth="1"/>
    <col min="4626" max="4626" width="3.796875" customWidth="1"/>
    <col min="4627" max="4627" width="4.796875" customWidth="1"/>
    <col min="4628" max="4628" width="5.796875" customWidth="1"/>
    <col min="4629" max="4629" width="3.796875" customWidth="1"/>
    <col min="4630" max="4630" width="4.796875" customWidth="1"/>
    <col min="4631" max="4631" width="5.796875" customWidth="1"/>
    <col min="4632" max="4632" width="3.796875" customWidth="1"/>
    <col min="4633" max="4633" width="4.796875" customWidth="1"/>
    <col min="4634" max="4634" width="5.796875" customWidth="1"/>
    <col min="4865" max="4865" width="2.296875" customWidth="1"/>
    <col min="4866" max="4866" width="5.3984375" customWidth="1"/>
    <col min="4867" max="4867" width="3.796875" customWidth="1"/>
    <col min="4868" max="4868" width="4.796875" customWidth="1"/>
    <col min="4869" max="4869" width="5.796875" customWidth="1"/>
    <col min="4870" max="4870" width="3.796875" customWidth="1"/>
    <col min="4871" max="4871" width="4.796875" customWidth="1"/>
    <col min="4872" max="4872" width="5.796875" customWidth="1"/>
    <col min="4873" max="4873" width="3.796875" customWidth="1"/>
    <col min="4874" max="4874" width="4.796875" customWidth="1"/>
    <col min="4875" max="4875" width="5.796875" customWidth="1"/>
    <col min="4876" max="4876" width="3.796875" customWidth="1"/>
    <col min="4877" max="4877" width="4.796875" customWidth="1"/>
    <col min="4878" max="4878" width="5.796875" customWidth="1"/>
    <col min="4879" max="4879" width="3.796875" customWidth="1"/>
    <col min="4880" max="4880" width="4.796875" customWidth="1"/>
    <col min="4881" max="4881" width="5.796875" customWidth="1"/>
    <col min="4882" max="4882" width="3.796875" customWidth="1"/>
    <col min="4883" max="4883" width="4.796875" customWidth="1"/>
    <col min="4884" max="4884" width="5.796875" customWidth="1"/>
    <col min="4885" max="4885" width="3.796875" customWidth="1"/>
    <col min="4886" max="4886" width="4.796875" customWidth="1"/>
    <col min="4887" max="4887" width="5.796875" customWidth="1"/>
    <col min="4888" max="4888" width="3.796875" customWidth="1"/>
    <col min="4889" max="4889" width="4.796875" customWidth="1"/>
    <col min="4890" max="4890" width="5.796875" customWidth="1"/>
    <col min="5121" max="5121" width="2.296875" customWidth="1"/>
    <col min="5122" max="5122" width="5.3984375" customWidth="1"/>
    <col min="5123" max="5123" width="3.796875" customWidth="1"/>
    <col min="5124" max="5124" width="4.796875" customWidth="1"/>
    <col min="5125" max="5125" width="5.796875" customWidth="1"/>
    <col min="5126" max="5126" width="3.796875" customWidth="1"/>
    <col min="5127" max="5127" width="4.796875" customWidth="1"/>
    <col min="5128" max="5128" width="5.796875" customWidth="1"/>
    <col min="5129" max="5129" width="3.796875" customWidth="1"/>
    <col min="5130" max="5130" width="4.796875" customWidth="1"/>
    <col min="5131" max="5131" width="5.796875" customWidth="1"/>
    <col min="5132" max="5132" width="3.796875" customWidth="1"/>
    <col min="5133" max="5133" width="4.796875" customWidth="1"/>
    <col min="5134" max="5134" width="5.796875" customWidth="1"/>
    <col min="5135" max="5135" width="3.796875" customWidth="1"/>
    <col min="5136" max="5136" width="4.796875" customWidth="1"/>
    <col min="5137" max="5137" width="5.796875" customWidth="1"/>
    <col min="5138" max="5138" width="3.796875" customWidth="1"/>
    <col min="5139" max="5139" width="4.796875" customWidth="1"/>
    <col min="5140" max="5140" width="5.796875" customWidth="1"/>
    <col min="5141" max="5141" width="3.796875" customWidth="1"/>
    <col min="5142" max="5142" width="4.796875" customWidth="1"/>
    <col min="5143" max="5143" width="5.796875" customWidth="1"/>
    <col min="5144" max="5144" width="3.796875" customWidth="1"/>
    <col min="5145" max="5145" width="4.796875" customWidth="1"/>
    <col min="5146" max="5146" width="5.796875" customWidth="1"/>
    <col min="5377" max="5377" width="2.296875" customWidth="1"/>
    <col min="5378" max="5378" width="5.3984375" customWidth="1"/>
    <col min="5379" max="5379" width="3.796875" customWidth="1"/>
    <col min="5380" max="5380" width="4.796875" customWidth="1"/>
    <col min="5381" max="5381" width="5.796875" customWidth="1"/>
    <col min="5382" max="5382" width="3.796875" customWidth="1"/>
    <col min="5383" max="5383" width="4.796875" customWidth="1"/>
    <col min="5384" max="5384" width="5.796875" customWidth="1"/>
    <col min="5385" max="5385" width="3.796875" customWidth="1"/>
    <col min="5386" max="5386" width="4.796875" customWidth="1"/>
    <col min="5387" max="5387" width="5.796875" customWidth="1"/>
    <col min="5388" max="5388" width="3.796875" customWidth="1"/>
    <col min="5389" max="5389" width="4.796875" customWidth="1"/>
    <col min="5390" max="5390" width="5.796875" customWidth="1"/>
    <col min="5391" max="5391" width="3.796875" customWidth="1"/>
    <col min="5392" max="5392" width="4.796875" customWidth="1"/>
    <col min="5393" max="5393" width="5.796875" customWidth="1"/>
    <col min="5394" max="5394" width="3.796875" customWidth="1"/>
    <col min="5395" max="5395" width="4.796875" customWidth="1"/>
    <col min="5396" max="5396" width="5.796875" customWidth="1"/>
    <col min="5397" max="5397" width="3.796875" customWidth="1"/>
    <col min="5398" max="5398" width="4.796875" customWidth="1"/>
    <col min="5399" max="5399" width="5.796875" customWidth="1"/>
    <col min="5400" max="5400" width="3.796875" customWidth="1"/>
    <col min="5401" max="5401" width="4.796875" customWidth="1"/>
    <col min="5402" max="5402" width="5.796875" customWidth="1"/>
    <col min="5633" max="5633" width="2.296875" customWidth="1"/>
    <col min="5634" max="5634" width="5.3984375" customWidth="1"/>
    <col min="5635" max="5635" width="3.796875" customWidth="1"/>
    <col min="5636" max="5636" width="4.796875" customWidth="1"/>
    <col min="5637" max="5637" width="5.796875" customWidth="1"/>
    <col min="5638" max="5638" width="3.796875" customWidth="1"/>
    <col min="5639" max="5639" width="4.796875" customWidth="1"/>
    <col min="5640" max="5640" width="5.796875" customWidth="1"/>
    <col min="5641" max="5641" width="3.796875" customWidth="1"/>
    <col min="5642" max="5642" width="4.796875" customWidth="1"/>
    <col min="5643" max="5643" width="5.796875" customWidth="1"/>
    <col min="5644" max="5644" width="3.796875" customWidth="1"/>
    <col min="5645" max="5645" width="4.796875" customWidth="1"/>
    <col min="5646" max="5646" width="5.796875" customWidth="1"/>
    <col min="5647" max="5647" width="3.796875" customWidth="1"/>
    <col min="5648" max="5648" width="4.796875" customWidth="1"/>
    <col min="5649" max="5649" width="5.796875" customWidth="1"/>
    <col min="5650" max="5650" width="3.796875" customWidth="1"/>
    <col min="5651" max="5651" width="4.796875" customWidth="1"/>
    <col min="5652" max="5652" width="5.796875" customWidth="1"/>
    <col min="5653" max="5653" width="3.796875" customWidth="1"/>
    <col min="5654" max="5654" width="4.796875" customWidth="1"/>
    <col min="5655" max="5655" width="5.796875" customWidth="1"/>
    <col min="5656" max="5656" width="3.796875" customWidth="1"/>
    <col min="5657" max="5657" width="4.796875" customWidth="1"/>
    <col min="5658" max="5658" width="5.796875" customWidth="1"/>
    <col min="5889" max="5889" width="2.296875" customWidth="1"/>
    <col min="5890" max="5890" width="5.3984375" customWidth="1"/>
    <col min="5891" max="5891" width="3.796875" customWidth="1"/>
    <col min="5892" max="5892" width="4.796875" customWidth="1"/>
    <col min="5893" max="5893" width="5.796875" customWidth="1"/>
    <col min="5894" max="5894" width="3.796875" customWidth="1"/>
    <col min="5895" max="5895" width="4.796875" customWidth="1"/>
    <col min="5896" max="5896" width="5.796875" customWidth="1"/>
    <col min="5897" max="5897" width="3.796875" customWidth="1"/>
    <col min="5898" max="5898" width="4.796875" customWidth="1"/>
    <col min="5899" max="5899" width="5.796875" customWidth="1"/>
    <col min="5900" max="5900" width="3.796875" customWidth="1"/>
    <col min="5901" max="5901" width="4.796875" customWidth="1"/>
    <col min="5902" max="5902" width="5.796875" customWidth="1"/>
    <col min="5903" max="5903" width="3.796875" customWidth="1"/>
    <col min="5904" max="5904" width="4.796875" customWidth="1"/>
    <col min="5905" max="5905" width="5.796875" customWidth="1"/>
    <col min="5906" max="5906" width="3.796875" customWidth="1"/>
    <col min="5907" max="5907" width="4.796875" customWidth="1"/>
    <col min="5908" max="5908" width="5.796875" customWidth="1"/>
    <col min="5909" max="5909" width="3.796875" customWidth="1"/>
    <col min="5910" max="5910" width="4.796875" customWidth="1"/>
    <col min="5911" max="5911" width="5.796875" customWidth="1"/>
    <col min="5912" max="5912" width="3.796875" customWidth="1"/>
    <col min="5913" max="5913" width="4.796875" customWidth="1"/>
    <col min="5914" max="5914" width="5.796875" customWidth="1"/>
    <col min="6145" max="6145" width="2.296875" customWidth="1"/>
    <col min="6146" max="6146" width="5.3984375" customWidth="1"/>
    <col min="6147" max="6147" width="3.796875" customWidth="1"/>
    <col min="6148" max="6148" width="4.796875" customWidth="1"/>
    <col min="6149" max="6149" width="5.796875" customWidth="1"/>
    <col min="6150" max="6150" width="3.796875" customWidth="1"/>
    <col min="6151" max="6151" width="4.796875" customWidth="1"/>
    <col min="6152" max="6152" width="5.796875" customWidth="1"/>
    <col min="6153" max="6153" width="3.796875" customWidth="1"/>
    <col min="6154" max="6154" width="4.796875" customWidth="1"/>
    <col min="6155" max="6155" width="5.796875" customWidth="1"/>
    <col min="6156" max="6156" width="3.796875" customWidth="1"/>
    <col min="6157" max="6157" width="4.796875" customWidth="1"/>
    <col min="6158" max="6158" width="5.796875" customWidth="1"/>
    <col min="6159" max="6159" width="3.796875" customWidth="1"/>
    <col min="6160" max="6160" width="4.796875" customWidth="1"/>
    <col min="6161" max="6161" width="5.796875" customWidth="1"/>
    <col min="6162" max="6162" width="3.796875" customWidth="1"/>
    <col min="6163" max="6163" width="4.796875" customWidth="1"/>
    <col min="6164" max="6164" width="5.796875" customWidth="1"/>
    <col min="6165" max="6165" width="3.796875" customWidth="1"/>
    <col min="6166" max="6166" width="4.796875" customWidth="1"/>
    <col min="6167" max="6167" width="5.796875" customWidth="1"/>
    <col min="6168" max="6168" width="3.796875" customWidth="1"/>
    <col min="6169" max="6169" width="4.796875" customWidth="1"/>
    <col min="6170" max="6170" width="5.796875" customWidth="1"/>
    <col min="6401" max="6401" width="2.296875" customWidth="1"/>
    <col min="6402" max="6402" width="5.3984375" customWidth="1"/>
    <col min="6403" max="6403" width="3.796875" customWidth="1"/>
    <col min="6404" max="6404" width="4.796875" customWidth="1"/>
    <col min="6405" max="6405" width="5.796875" customWidth="1"/>
    <col min="6406" max="6406" width="3.796875" customWidth="1"/>
    <col min="6407" max="6407" width="4.796875" customWidth="1"/>
    <col min="6408" max="6408" width="5.796875" customWidth="1"/>
    <col min="6409" max="6409" width="3.796875" customWidth="1"/>
    <col min="6410" max="6410" width="4.796875" customWidth="1"/>
    <col min="6411" max="6411" width="5.796875" customWidth="1"/>
    <col min="6412" max="6412" width="3.796875" customWidth="1"/>
    <col min="6413" max="6413" width="4.796875" customWidth="1"/>
    <col min="6414" max="6414" width="5.796875" customWidth="1"/>
    <col min="6415" max="6415" width="3.796875" customWidth="1"/>
    <col min="6416" max="6416" width="4.796875" customWidth="1"/>
    <col min="6417" max="6417" width="5.796875" customWidth="1"/>
    <col min="6418" max="6418" width="3.796875" customWidth="1"/>
    <col min="6419" max="6419" width="4.796875" customWidth="1"/>
    <col min="6420" max="6420" width="5.796875" customWidth="1"/>
    <col min="6421" max="6421" width="3.796875" customWidth="1"/>
    <col min="6422" max="6422" width="4.796875" customWidth="1"/>
    <col min="6423" max="6423" width="5.796875" customWidth="1"/>
    <col min="6424" max="6424" width="3.796875" customWidth="1"/>
    <col min="6425" max="6425" width="4.796875" customWidth="1"/>
    <col min="6426" max="6426" width="5.796875" customWidth="1"/>
    <col min="6657" max="6657" width="2.296875" customWidth="1"/>
    <col min="6658" max="6658" width="5.3984375" customWidth="1"/>
    <col min="6659" max="6659" width="3.796875" customWidth="1"/>
    <col min="6660" max="6660" width="4.796875" customWidth="1"/>
    <col min="6661" max="6661" width="5.796875" customWidth="1"/>
    <col min="6662" max="6662" width="3.796875" customWidth="1"/>
    <col min="6663" max="6663" width="4.796875" customWidth="1"/>
    <col min="6664" max="6664" width="5.796875" customWidth="1"/>
    <col min="6665" max="6665" width="3.796875" customWidth="1"/>
    <col min="6666" max="6666" width="4.796875" customWidth="1"/>
    <col min="6667" max="6667" width="5.796875" customWidth="1"/>
    <col min="6668" max="6668" width="3.796875" customWidth="1"/>
    <col min="6669" max="6669" width="4.796875" customWidth="1"/>
    <col min="6670" max="6670" width="5.796875" customWidth="1"/>
    <col min="6671" max="6671" width="3.796875" customWidth="1"/>
    <col min="6672" max="6672" width="4.796875" customWidth="1"/>
    <col min="6673" max="6673" width="5.796875" customWidth="1"/>
    <col min="6674" max="6674" width="3.796875" customWidth="1"/>
    <col min="6675" max="6675" width="4.796875" customWidth="1"/>
    <col min="6676" max="6676" width="5.796875" customWidth="1"/>
    <col min="6677" max="6677" width="3.796875" customWidth="1"/>
    <col min="6678" max="6678" width="4.796875" customWidth="1"/>
    <col min="6679" max="6679" width="5.796875" customWidth="1"/>
    <col min="6680" max="6680" width="3.796875" customWidth="1"/>
    <col min="6681" max="6681" width="4.796875" customWidth="1"/>
    <col min="6682" max="6682" width="5.796875" customWidth="1"/>
    <col min="6913" max="6913" width="2.296875" customWidth="1"/>
    <col min="6914" max="6914" width="5.3984375" customWidth="1"/>
    <col min="6915" max="6915" width="3.796875" customWidth="1"/>
    <col min="6916" max="6916" width="4.796875" customWidth="1"/>
    <col min="6917" max="6917" width="5.796875" customWidth="1"/>
    <col min="6918" max="6918" width="3.796875" customWidth="1"/>
    <col min="6919" max="6919" width="4.796875" customWidth="1"/>
    <col min="6920" max="6920" width="5.796875" customWidth="1"/>
    <col min="6921" max="6921" width="3.796875" customWidth="1"/>
    <col min="6922" max="6922" width="4.796875" customWidth="1"/>
    <col min="6923" max="6923" width="5.796875" customWidth="1"/>
    <col min="6924" max="6924" width="3.796875" customWidth="1"/>
    <col min="6925" max="6925" width="4.796875" customWidth="1"/>
    <col min="6926" max="6926" width="5.796875" customWidth="1"/>
    <col min="6927" max="6927" width="3.796875" customWidth="1"/>
    <col min="6928" max="6928" width="4.796875" customWidth="1"/>
    <col min="6929" max="6929" width="5.796875" customWidth="1"/>
    <col min="6930" max="6930" width="3.796875" customWidth="1"/>
    <col min="6931" max="6931" width="4.796875" customWidth="1"/>
    <col min="6932" max="6932" width="5.796875" customWidth="1"/>
    <col min="6933" max="6933" width="3.796875" customWidth="1"/>
    <col min="6934" max="6934" width="4.796875" customWidth="1"/>
    <col min="6935" max="6935" width="5.796875" customWidth="1"/>
    <col min="6936" max="6936" width="3.796875" customWidth="1"/>
    <col min="6937" max="6937" width="4.796875" customWidth="1"/>
    <col min="6938" max="6938" width="5.796875" customWidth="1"/>
    <col min="7169" max="7169" width="2.296875" customWidth="1"/>
    <col min="7170" max="7170" width="5.3984375" customWidth="1"/>
    <col min="7171" max="7171" width="3.796875" customWidth="1"/>
    <col min="7172" max="7172" width="4.796875" customWidth="1"/>
    <col min="7173" max="7173" width="5.796875" customWidth="1"/>
    <col min="7174" max="7174" width="3.796875" customWidth="1"/>
    <col min="7175" max="7175" width="4.796875" customWidth="1"/>
    <col min="7176" max="7176" width="5.796875" customWidth="1"/>
    <col min="7177" max="7177" width="3.796875" customWidth="1"/>
    <col min="7178" max="7178" width="4.796875" customWidth="1"/>
    <col min="7179" max="7179" width="5.796875" customWidth="1"/>
    <col min="7180" max="7180" width="3.796875" customWidth="1"/>
    <col min="7181" max="7181" width="4.796875" customWidth="1"/>
    <col min="7182" max="7182" width="5.796875" customWidth="1"/>
    <col min="7183" max="7183" width="3.796875" customWidth="1"/>
    <col min="7184" max="7184" width="4.796875" customWidth="1"/>
    <col min="7185" max="7185" width="5.796875" customWidth="1"/>
    <col min="7186" max="7186" width="3.796875" customWidth="1"/>
    <col min="7187" max="7187" width="4.796875" customWidth="1"/>
    <col min="7188" max="7188" width="5.796875" customWidth="1"/>
    <col min="7189" max="7189" width="3.796875" customWidth="1"/>
    <col min="7190" max="7190" width="4.796875" customWidth="1"/>
    <col min="7191" max="7191" width="5.796875" customWidth="1"/>
    <col min="7192" max="7192" width="3.796875" customWidth="1"/>
    <col min="7193" max="7193" width="4.796875" customWidth="1"/>
    <col min="7194" max="7194" width="5.796875" customWidth="1"/>
    <col min="7425" max="7425" width="2.296875" customWidth="1"/>
    <col min="7426" max="7426" width="5.3984375" customWidth="1"/>
    <col min="7427" max="7427" width="3.796875" customWidth="1"/>
    <col min="7428" max="7428" width="4.796875" customWidth="1"/>
    <col min="7429" max="7429" width="5.796875" customWidth="1"/>
    <col min="7430" max="7430" width="3.796875" customWidth="1"/>
    <col min="7431" max="7431" width="4.796875" customWidth="1"/>
    <col min="7432" max="7432" width="5.796875" customWidth="1"/>
    <col min="7433" max="7433" width="3.796875" customWidth="1"/>
    <col min="7434" max="7434" width="4.796875" customWidth="1"/>
    <col min="7435" max="7435" width="5.796875" customWidth="1"/>
    <col min="7436" max="7436" width="3.796875" customWidth="1"/>
    <col min="7437" max="7437" width="4.796875" customWidth="1"/>
    <col min="7438" max="7438" width="5.796875" customWidth="1"/>
    <col min="7439" max="7439" width="3.796875" customWidth="1"/>
    <col min="7440" max="7440" width="4.796875" customWidth="1"/>
    <col min="7441" max="7441" width="5.796875" customWidth="1"/>
    <col min="7442" max="7442" width="3.796875" customWidth="1"/>
    <col min="7443" max="7443" width="4.796875" customWidth="1"/>
    <col min="7444" max="7444" width="5.796875" customWidth="1"/>
    <col min="7445" max="7445" width="3.796875" customWidth="1"/>
    <col min="7446" max="7446" width="4.796875" customWidth="1"/>
    <col min="7447" max="7447" width="5.796875" customWidth="1"/>
    <col min="7448" max="7448" width="3.796875" customWidth="1"/>
    <col min="7449" max="7449" width="4.796875" customWidth="1"/>
    <col min="7450" max="7450" width="5.796875" customWidth="1"/>
    <col min="7681" max="7681" width="2.296875" customWidth="1"/>
    <col min="7682" max="7682" width="5.3984375" customWidth="1"/>
    <col min="7683" max="7683" width="3.796875" customWidth="1"/>
    <col min="7684" max="7684" width="4.796875" customWidth="1"/>
    <col min="7685" max="7685" width="5.796875" customWidth="1"/>
    <col min="7686" max="7686" width="3.796875" customWidth="1"/>
    <col min="7687" max="7687" width="4.796875" customWidth="1"/>
    <col min="7688" max="7688" width="5.796875" customWidth="1"/>
    <col min="7689" max="7689" width="3.796875" customWidth="1"/>
    <col min="7690" max="7690" width="4.796875" customWidth="1"/>
    <col min="7691" max="7691" width="5.796875" customWidth="1"/>
    <col min="7692" max="7692" width="3.796875" customWidth="1"/>
    <col min="7693" max="7693" width="4.796875" customWidth="1"/>
    <col min="7694" max="7694" width="5.796875" customWidth="1"/>
    <col min="7695" max="7695" width="3.796875" customWidth="1"/>
    <col min="7696" max="7696" width="4.796875" customWidth="1"/>
    <col min="7697" max="7697" width="5.796875" customWidth="1"/>
    <col min="7698" max="7698" width="3.796875" customWidth="1"/>
    <col min="7699" max="7699" width="4.796875" customWidth="1"/>
    <col min="7700" max="7700" width="5.796875" customWidth="1"/>
    <col min="7701" max="7701" width="3.796875" customWidth="1"/>
    <col min="7702" max="7702" width="4.796875" customWidth="1"/>
    <col min="7703" max="7703" width="5.796875" customWidth="1"/>
    <col min="7704" max="7704" width="3.796875" customWidth="1"/>
    <col min="7705" max="7705" width="4.796875" customWidth="1"/>
    <col min="7706" max="7706" width="5.796875" customWidth="1"/>
    <col min="7937" max="7937" width="2.296875" customWidth="1"/>
    <col min="7938" max="7938" width="5.3984375" customWidth="1"/>
    <col min="7939" max="7939" width="3.796875" customWidth="1"/>
    <col min="7940" max="7940" width="4.796875" customWidth="1"/>
    <col min="7941" max="7941" width="5.796875" customWidth="1"/>
    <col min="7942" max="7942" width="3.796875" customWidth="1"/>
    <col min="7943" max="7943" width="4.796875" customWidth="1"/>
    <col min="7944" max="7944" width="5.796875" customWidth="1"/>
    <col min="7945" max="7945" width="3.796875" customWidth="1"/>
    <col min="7946" max="7946" width="4.796875" customWidth="1"/>
    <col min="7947" max="7947" width="5.796875" customWidth="1"/>
    <col min="7948" max="7948" width="3.796875" customWidth="1"/>
    <col min="7949" max="7949" width="4.796875" customWidth="1"/>
    <col min="7950" max="7950" width="5.796875" customWidth="1"/>
    <col min="7951" max="7951" width="3.796875" customWidth="1"/>
    <col min="7952" max="7952" width="4.796875" customWidth="1"/>
    <col min="7953" max="7953" width="5.796875" customWidth="1"/>
    <col min="7954" max="7954" width="3.796875" customWidth="1"/>
    <col min="7955" max="7955" width="4.796875" customWidth="1"/>
    <col min="7956" max="7956" width="5.796875" customWidth="1"/>
    <col min="7957" max="7957" width="3.796875" customWidth="1"/>
    <col min="7958" max="7958" width="4.796875" customWidth="1"/>
    <col min="7959" max="7959" width="5.796875" customWidth="1"/>
    <col min="7960" max="7960" width="3.796875" customWidth="1"/>
    <col min="7961" max="7961" width="4.796875" customWidth="1"/>
    <col min="7962" max="7962" width="5.796875" customWidth="1"/>
    <col min="8193" max="8193" width="2.296875" customWidth="1"/>
    <col min="8194" max="8194" width="5.3984375" customWidth="1"/>
    <col min="8195" max="8195" width="3.796875" customWidth="1"/>
    <col min="8196" max="8196" width="4.796875" customWidth="1"/>
    <col min="8197" max="8197" width="5.796875" customWidth="1"/>
    <col min="8198" max="8198" width="3.796875" customWidth="1"/>
    <col min="8199" max="8199" width="4.796875" customWidth="1"/>
    <col min="8200" max="8200" width="5.796875" customWidth="1"/>
    <col min="8201" max="8201" width="3.796875" customWidth="1"/>
    <col min="8202" max="8202" width="4.796875" customWidth="1"/>
    <col min="8203" max="8203" width="5.796875" customWidth="1"/>
    <col min="8204" max="8204" width="3.796875" customWidth="1"/>
    <col min="8205" max="8205" width="4.796875" customWidth="1"/>
    <col min="8206" max="8206" width="5.796875" customWidth="1"/>
    <col min="8207" max="8207" width="3.796875" customWidth="1"/>
    <col min="8208" max="8208" width="4.796875" customWidth="1"/>
    <col min="8209" max="8209" width="5.796875" customWidth="1"/>
    <col min="8210" max="8210" width="3.796875" customWidth="1"/>
    <col min="8211" max="8211" width="4.796875" customWidth="1"/>
    <col min="8212" max="8212" width="5.796875" customWidth="1"/>
    <col min="8213" max="8213" width="3.796875" customWidth="1"/>
    <col min="8214" max="8214" width="4.796875" customWidth="1"/>
    <col min="8215" max="8215" width="5.796875" customWidth="1"/>
    <col min="8216" max="8216" width="3.796875" customWidth="1"/>
    <col min="8217" max="8217" width="4.796875" customWidth="1"/>
    <col min="8218" max="8218" width="5.796875" customWidth="1"/>
    <col min="8449" max="8449" width="2.296875" customWidth="1"/>
    <col min="8450" max="8450" width="5.3984375" customWidth="1"/>
    <col min="8451" max="8451" width="3.796875" customWidth="1"/>
    <col min="8452" max="8452" width="4.796875" customWidth="1"/>
    <col min="8453" max="8453" width="5.796875" customWidth="1"/>
    <col min="8454" max="8454" width="3.796875" customWidth="1"/>
    <col min="8455" max="8455" width="4.796875" customWidth="1"/>
    <col min="8456" max="8456" width="5.796875" customWidth="1"/>
    <col min="8457" max="8457" width="3.796875" customWidth="1"/>
    <col min="8458" max="8458" width="4.796875" customWidth="1"/>
    <col min="8459" max="8459" width="5.796875" customWidth="1"/>
    <col min="8460" max="8460" width="3.796875" customWidth="1"/>
    <col min="8461" max="8461" width="4.796875" customWidth="1"/>
    <col min="8462" max="8462" width="5.796875" customWidth="1"/>
    <col min="8463" max="8463" width="3.796875" customWidth="1"/>
    <col min="8464" max="8464" width="4.796875" customWidth="1"/>
    <col min="8465" max="8465" width="5.796875" customWidth="1"/>
    <col min="8466" max="8466" width="3.796875" customWidth="1"/>
    <col min="8467" max="8467" width="4.796875" customWidth="1"/>
    <col min="8468" max="8468" width="5.796875" customWidth="1"/>
    <col min="8469" max="8469" width="3.796875" customWidth="1"/>
    <col min="8470" max="8470" width="4.796875" customWidth="1"/>
    <col min="8471" max="8471" width="5.796875" customWidth="1"/>
    <col min="8472" max="8472" width="3.796875" customWidth="1"/>
    <col min="8473" max="8473" width="4.796875" customWidth="1"/>
    <col min="8474" max="8474" width="5.796875" customWidth="1"/>
    <col min="8705" max="8705" width="2.296875" customWidth="1"/>
    <col min="8706" max="8706" width="5.3984375" customWidth="1"/>
    <col min="8707" max="8707" width="3.796875" customWidth="1"/>
    <col min="8708" max="8708" width="4.796875" customWidth="1"/>
    <col min="8709" max="8709" width="5.796875" customWidth="1"/>
    <col min="8710" max="8710" width="3.796875" customWidth="1"/>
    <col min="8711" max="8711" width="4.796875" customWidth="1"/>
    <col min="8712" max="8712" width="5.796875" customWidth="1"/>
    <col min="8713" max="8713" width="3.796875" customWidth="1"/>
    <col min="8714" max="8714" width="4.796875" customWidth="1"/>
    <col min="8715" max="8715" width="5.796875" customWidth="1"/>
    <col min="8716" max="8716" width="3.796875" customWidth="1"/>
    <col min="8717" max="8717" width="4.796875" customWidth="1"/>
    <col min="8718" max="8718" width="5.796875" customWidth="1"/>
    <col min="8719" max="8719" width="3.796875" customWidth="1"/>
    <col min="8720" max="8720" width="4.796875" customWidth="1"/>
    <col min="8721" max="8721" width="5.796875" customWidth="1"/>
    <col min="8722" max="8722" width="3.796875" customWidth="1"/>
    <col min="8723" max="8723" width="4.796875" customWidth="1"/>
    <col min="8724" max="8724" width="5.796875" customWidth="1"/>
    <col min="8725" max="8725" width="3.796875" customWidth="1"/>
    <col min="8726" max="8726" width="4.796875" customWidth="1"/>
    <col min="8727" max="8727" width="5.796875" customWidth="1"/>
    <col min="8728" max="8728" width="3.796875" customWidth="1"/>
    <col min="8729" max="8729" width="4.796875" customWidth="1"/>
    <col min="8730" max="8730" width="5.796875" customWidth="1"/>
    <col min="8961" max="8961" width="2.296875" customWidth="1"/>
    <col min="8962" max="8962" width="5.3984375" customWidth="1"/>
    <col min="8963" max="8963" width="3.796875" customWidth="1"/>
    <col min="8964" max="8964" width="4.796875" customWidth="1"/>
    <col min="8965" max="8965" width="5.796875" customWidth="1"/>
    <col min="8966" max="8966" width="3.796875" customWidth="1"/>
    <col min="8967" max="8967" width="4.796875" customWidth="1"/>
    <col min="8968" max="8968" width="5.796875" customWidth="1"/>
    <col min="8969" max="8969" width="3.796875" customWidth="1"/>
    <col min="8970" max="8970" width="4.796875" customWidth="1"/>
    <col min="8971" max="8971" width="5.796875" customWidth="1"/>
    <col min="8972" max="8972" width="3.796875" customWidth="1"/>
    <col min="8973" max="8973" width="4.796875" customWidth="1"/>
    <col min="8974" max="8974" width="5.796875" customWidth="1"/>
    <col min="8975" max="8975" width="3.796875" customWidth="1"/>
    <col min="8976" max="8976" width="4.796875" customWidth="1"/>
    <col min="8977" max="8977" width="5.796875" customWidth="1"/>
    <col min="8978" max="8978" width="3.796875" customWidth="1"/>
    <col min="8979" max="8979" width="4.796875" customWidth="1"/>
    <col min="8980" max="8980" width="5.796875" customWidth="1"/>
    <col min="8981" max="8981" width="3.796875" customWidth="1"/>
    <col min="8982" max="8982" width="4.796875" customWidth="1"/>
    <col min="8983" max="8983" width="5.796875" customWidth="1"/>
    <col min="8984" max="8984" width="3.796875" customWidth="1"/>
    <col min="8985" max="8985" width="4.796875" customWidth="1"/>
    <col min="8986" max="8986" width="5.796875" customWidth="1"/>
    <col min="9217" max="9217" width="2.296875" customWidth="1"/>
    <col min="9218" max="9218" width="5.3984375" customWidth="1"/>
    <col min="9219" max="9219" width="3.796875" customWidth="1"/>
    <col min="9220" max="9220" width="4.796875" customWidth="1"/>
    <col min="9221" max="9221" width="5.796875" customWidth="1"/>
    <col min="9222" max="9222" width="3.796875" customWidth="1"/>
    <col min="9223" max="9223" width="4.796875" customWidth="1"/>
    <col min="9224" max="9224" width="5.796875" customWidth="1"/>
    <col min="9225" max="9225" width="3.796875" customWidth="1"/>
    <col min="9226" max="9226" width="4.796875" customWidth="1"/>
    <col min="9227" max="9227" width="5.796875" customWidth="1"/>
    <col min="9228" max="9228" width="3.796875" customWidth="1"/>
    <col min="9229" max="9229" width="4.796875" customWidth="1"/>
    <col min="9230" max="9230" width="5.796875" customWidth="1"/>
    <col min="9231" max="9231" width="3.796875" customWidth="1"/>
    <col min="9232" max="9232" width="4.796875" customWidth="1"/>
    <col min="9233" max="9233" width="5.796875" customWidth="1"/>
    <col min="9234" max="9234" width="3.796875" customWidth="1"/>
    <col min="9235" max="9235" width="4.796875" customWidth="1"/>
    <col min="9236" max="9236" width="5.796875" customWidth="1"/>
    <col min="9237" max="9237" width="3.796875" customWidth="1"/>
    <col min="9238" max="9238" width="4.796875" customWidth="1"/>
    <col min="9239" max="9239" width="5.796875" customWidth="1"/>
    <col min="9240" max="9240" width="3.796875" customWidth="1"/>
    <col min="9241" max="9241" width="4.796875" customWidth="1"/>
    <col min="9242" max="9242" width="5.796875" customWidth="1"/>
    <col min="9473" max="9473" width="2.296875" customWidth="1"/>
    <col min="9474" max="9474" width="5.3984375" customWidth="1"/>
    <col min="9475" max="9475" width="3.796875" customWidth="1"/>
    <col min="9476" max="9476" width="4.796875" customWidth="1"/>
    <col min="9477" max="9477" width="5.796875" customWidth="1"/>
    <col min="9478" max="9478" width="3.796875" customWidth="1"/>
    <col min="9479" max="9479" width="4.796875" customWidth="1"/>
    <col min="9480" max="9480" width="5.796875" customWidth="1"/>
    <col min="9481" max="9481" width="3.796875" customWidth="1"/>
    <col min="9482" max="9482" width="4.796875" customWidth="1"/>
    <col min="9483" max="9483" width="5.796875" customWidth="1"/>
    <col min="9484" max="9484" width="3.796875" customWidth="1"/>
    <col min="9485" max="9485" width="4.796875" customWidth="1"/>
    <col min="9486" max="9486" width="5.796875" customWidth="1"/>
    <col min="9487" max="9487" width="3.796875" customWidth="1"/>
    <col min="9488" max="9488" width="4.796875" customWidth="1"/>
    <col min="9489" max="9489" width="5.796875" customWidth="1"/>
    <col min="9490" max="9490" width="3.796875" customWidth="1"/>
    <col min="9491" max="9491" width="4.796875" customWidth="1"/>
    <col min="9492" max="9492" width="5.796875" customWidth="1"/>
    <col min="9493" max="9493" width="3.796875" customWidth="1"/>
    <col min="9494" max="9494" width="4.796875" customWidth="1"/>
    <col min="9495" max="9495" width="5.796875" customWidth="1"/>
    <col min="9496" max="9496" width="3.796875" customWidth="1"/>
    <col min="9497" max="9497" width="4.796875" customWidth="1"/>
    <col min="9498" max="9498" width="5.796875" customWidth="1"/>
    <col min="9729" max="9729" width="2.296875" customWidth="1"/>
    <col min="9730" max="9730" width="5.3984375" customWidth="1"/>
    <col min="9731" max="9731" width="3.796875" customWidth="1"/>
    <col min="9732" max="9732" width="4.796875" customWidth="1"/>
    <col min="9733" max="9733" width="5.796875" customWidth="1"/>
    <col min="9734" max="9734" width="3.796875" customWidth="1"/>
    <col min="9735" max="9735" width="4.796875" customWidth="1"/>
    <col min="9736" max="9736" width="5.796875" customWidth="1"/>
    <col min="9737" max="9737" width="3.796875" customWidth="1"/>
    <col min="9738" max="9738" width="4.796875" customWidth="1"/>
    <col min="9739" max="9739" width="5.796875" customWidth="1"/>
    <col min="9740" max="9740" width="3.796875" customWidth="1"/>
    <col min="9741" max="9741" width="4.796875" customWidth="1"/>
    <col min="9742" max="9742" width="5.796875" customWidth="1"/>
    <col min="9743" max="9743" width="3.796875" customWidth="1"/>
    <col min="9744" max="9744" width="4.796875" customWidth="1"/>
    <col min="9745" max="9745" width="5.796875" customWidth="1"/>
    <col min="9746" max="9746" width="3.796875" customWidth="1"/>
    <col min="9747" max="9747" width="4.796875" customWidth="1"/>
    <col min="9748" max="9748" width="5.796875" customWidth="1"/>
    <col min="9749" max="9749" width="3.796875" customWidth="1"/>
    <col min="9750" max="9750" width="4.796875" customWidth="1"/>
    <col min="9751" max="9751" width="5.796875" customWidth="1"/>
    <col min="9752" max="9752" width="3.796875" customWidth="1"/>
    <col min="9753" max="9753" width="4.796875" customWidth="1"/>
    <col min="9754" max="9754" width="5.796875" customWidth="1"/>
    <col min="9985" max="9985" width="2.296875" customWidth="1"/>
    <col min="9986" max="9986" width="5.3984375" customWidth="1"/>
    <col min="9987" max="9987" width="3.796875" customWidth="1"/>
    <col min="9988" max="9988" width="4.796875" customWidth="1"/>
    <col min="9989" max="9989" width="5.796875" customWidth="1"/>
    <col min="9990" max="9990" width="3.796875" customWidth="1"/>
    <col min="9991" max="9991" width="4.796875" customWidth="1"/>
    <col min="9992" max="9992" width="5.796875" customWidth="1"/>
    <col min="9993" max="9993" width="3.796875" customWidth="1"/>
    <col min="9994" max="9994" width="4.796875" customWidth="1"/>
    <col min="9995" max="9995" width="5.796875" customWidth="1"/>
    <col min="9996" max="9996" width="3.796875" customWidth="1"/>
    <col min="9997" max="9997" width="4.796875" customWidth="1"/>
    <col min="9998" max="9998" width="5.796875" customWidth="1"/>
    <col min="9999" max="9999" width="3.796875" customWidth="1"/>
    <col min="10000" max="10000" width="4.796875" customWidth="1"/>
    <col min="10001" max="10001" width="5.796875" customWidth="1"/>
    <col min="10002" max="10002" width="3.796875" customWidth="1"/>
    <col min="10003" max="10003" width="4.796875" customWidth="1"/>
    <col min="10004" max="10004" width="5.796875" customWidth="1"/>
    <col min="10005" max="10005" width="3.796875" customWidth="1"/>
    <col min="10006" max="10006" width="4.796875" customWidth="1"/>
    <col min="10007" max="10007" width="5.796875" customWidth="1"/>
    <col min="10008" max="10008" width="3.796875" customWidth="1"/>
    <col min="10009" max="10009" width="4.796875" customWidth="1"/>
    <col min="10010" max="10010" width="5.796875" customWidth="1"/>
    <col min="10241" max="10241" width="2.296875" customWidth="1"/>
    <col min="10242" max="10242" width="5.3984375" customWidth="1"/>
    <col min="10243" max="10243" width="3.796875" customWidth="1"/>
    <col min="10244" max="10244" width="4.796875" customWidth="1"/>
    <col min="10245" max="10245" width="5.796875" customWidth="1"/>
    <col min="10246" max="10246" width="3.796875" customWidth="1"/>
    <col min="10247" max="10247" width="4.796875" customWidth="1"/>
    <col min="10248" max="10248" width="5.796875" customWidth="1"/>
    <col min="10249" max="10249" width="3.796875" customWidth="1"/>
    <col min="10250" max="10250" width="4.796875" customWidth="1"/>
    <col min="10251" max="10251" width="5.796875" customWidth="1"/>
    <col min="10252" max="10252" width="3.796875" customWidth="1"/>
    <col min="10253" max="10253" width="4.796875" customWidth="1"/>
    <col min="10254" max="10254" width="5.796875" customWidth="1"/>
    <col min="10255" max="10255" width="3.796875" customWidth="1"/>
    <col min="10256" max="10256" width="4.796875" customWidth="1"/>
    <col min="10257" max="10257" width="5.796875" customWidth="1"/>
    <col min="10258" max="10258" width="3.796875" customWidth="1"/>
    <col min="10259" max="10259" width="4.796875" customWidth="1"/>
    <col min="10260" max="10260" width="5.796875" customWidth="1"/>
    <col min="10261" max="10261" width="3.796875" customWidth="1"/>
    <col min="10262" max="10262" width="4.796875" customWidth="1"/>
    <col min="10263" max="10263" width="5.796875" customWidth="1"/>
    <col min="10264" max="10264" width="3.796875" customWidth="1"/>
    <col min="10265" max="10265" width="4.796875" customWidth="1"/>
    <col min="10266" max="10266" width="5.796875" customWidth="1"/>
    <col min="10497" max="10497" width="2.296875" customWidth="1"/>
    <col min="10498" max="10498" width="5.3984375" customWidth="1"/>
    <col min="10499" max="10499" width="3.796875" customWidth="1"/>
    <col min="10500" max="10500" width="4.796875" customWidth="1"/>
    <col min="10501" max="10501" width="5.796875" customWidth="1"/>
    <col min="10502" max="10502" width="3.796875" customWidth="1"/>
    <col min="10503" max="10503" width="4.796875" customWidth="1"/>
    <col min="10504" max="10504" width="5.796875" customWidth="1"/>
    <col min="10505" max="10505" width="3.796875" customWidth="1"/>
    <col min="10506" max="10506" width="4.796875" customWidth="1"/>
    <col min="10507" max="10507" width="5.796875" customWidth="1"/>
    <col min="10508" max="10508" width="3.796875" customWidth="1"/>
    <col min="10509" max="10509" width="4.796875" customWidth="1"/>
    <col min="10510" max="10510" width="5.796875" customWidth="1"/>
    <col min="10511" max="10511" width="3.796875" customWidth="1"/>
    <col min="10512" max="10512" width="4.796875" customWidth="1"/>
    <col min="10513" max="10513" width="5.796875" customWidth="1"/>
    <col min="10514" max="10514" width="3.796875" customWidth="1"/>
    <col min="10515" max="10515" width="4.796875" customWidth="1"/>
    <col min="10516" max="10516" width="5.796875" customWidth="1"/>
    <col min="10517" max="10517" width="3.796875" customWidth="1"/>
    <col min="10518" max="10518" width="4.796875" customWidth="1"/>
    <col min="10519" max="10519" width="5.796875" customWidth="1"/>
    <col min="10520" max="10520" width="3.796875" customWidth="1"/>
    <col min="10521" max="10521" width="4.796875" customWidth="1"/>
    <col min="10522" max="10522" width="5.796875" customWidth="1"/>
    <col min="10753" max="10753" width="2.296875" customWidth="1"/>
    <col min="10754" max="10754" width="5.3984375" customWidth="1"/>
    <col min="10755" max="10755" width="3.796875" customWidth="1"/>
    <col min="10756" max="10756" width="4.796875" customWidth="1"/>
    <col min="10757" max="10757" width="5.796875" customWidth="1"/>
    <col min="10758" max="10758" width="3.796875" customWidth="1"/>
    <col min="10759" max="10759" width="4.796875" customWidth="1"/>
    <col min="10760" max="10760" width="5.796875" customWidth="1"/>
    <col min="10761" max="10761" width="3.796875" customWidth="1"/>
    <col min="10762" max="10762" width="4.796875" customWidth="1"/>
    <col min="10763" max="10763" width="5.796875" customWidth="1"/>
    <col min="10764" max="10764" width="3.796875" customWidth="1"/>
    <col min="10765" max="10765" width="4.796875" customWidth="1"/>
    <col min="10766" max="10766" width="5.796875" customWidth="1"/>
    <col min="10767" max="10767" width="3.796875" customWidth="1"/>
    <col min="10768" max="10768" width="4.796875" customWidth="1"/>
    <col min="10769" max="10769" width="5.796875" customWidth="1"/>
    <col min="10770" max="10770" width="3.796875" customWidth="1"/>
    <col min="10771" max="10771" width="4.796875" customWidth="1"/>
    <col min="10772" max="10772" width="5.796875" customWidth="1"/>
    <col min="10773" max="10773" width="3.796875" customWidth="1"/>
    <col min="10774" max="10774" width="4.796875" customWidth="1"/>
    <col min="10775" max="10775" width="5.796875" customWidth="1"/>
    <col min="10776" max="10776" width="3.796875" customWidth="1"/>
    <col min="10777" max="10777" width="4.796875" customWidth="1"/>
    <col min="10778" max="10778" width="5.796875" customWidth="1"/>
    <col min="11009" max="11009" width="2.296875" customWidth="1"/>
    <col min="11010" max="11010" width="5.3984375" customWidth="1"/>
    <col min="11011" max="11011" width="3.796875" customWidth="1"/>
    <col min="11012" max="11012" width="4.796875" customWidth="1"/>
    <col min="11013" max="11013" width="5.796875" customWidth="1"/>
    <col min="11014" max="11014" width="3.796875" customWidth="1"/>
    <col min="11015" max="11015" width="4.796875" customWidth="1"/>
    <col min="11016" max="11016" width="5.796875" customWidth="1"/>
    <col min="11017" max="11017" width="3.796875" customWidth="1"/>
    <col min="11018" max="11018" width="4.796875" customWidth="1"/>
    <col min="11019" max="11019" width="5.796875" customWidth="1"/>
    <col min="11020" max="11020" width="3.796875" customWidth="1"/>
    <col min="11021" max="11021" width="4.796875" customWidth="1"/>
    <col min="11022" max="11022" width="5.796875" customWidth="1"/>
    <col min="11023" max="11023" width="3.796875" customWidth="1"/>
    <col min="11024" max="11024" width="4.796875" customWidth="1"/>
    <col min="11025" max="11025" width="5.796875" customWidth="1"/>
    <col min="11026" max="11026" width="3.796875" customWidth="1"/>
    <col min="11027" max="11027" width="4.796875" customWidth="1"/>
    <col min="11028" max="11028" width="5.796875" customWidth="1"/>
    <col min="11029" max="11029" width="3.796875" customWidth="1"/>
    <col min="11030" max="11030" width="4.796875" customWidth="1"/>
    <col min="11031" max="11031" width="5.796875" customWidth="1"/>
    <col min="11032" max="11032" width="3.796875" customWidth="1"/>
    <col min="11033" max="11033" width="4.796875" customWidth="1"/>
    <col min="11034" max="11034" width="5.796875" customWidth="1"/>
    <col min="11265" max="11265" width="2.296875" customWidth="1"/>
    <col min="11266" max="11266" width="5.3984375" customWidth="1"/>
    <col min="11267" max="11267" width="3.796875" customWidth="1"/>
    <col min="11268" max="11268" width="4.796875" customWidth="1"/>
    <col min="11269" max="11269" width="5.796875" customWidth="1"/>
    <col min="11270" max="11270" width="3.796875" customWidth="1"/>
    <col min="11271" max="11271" width="4.796875" customWidth="1"/>
    <col min="11272" max="11272" width="5.796875" customWidth="1"/>
    <col min="11273" max="11273" width="3.796875" customWidth="1"/>
    <col min="11274" max="11274" width="4.796875" customWidth="1"/>
    <col min="11275" max="11275" width="5.796875" customWidth="1"/>
    <col min="11276" max="11276" width="3.796875" customWidth="1"/>
    <col min="11277" max="11277" width="4.796875" customWidth="1"/>
    <col min="11278" max="11278" width="5.796875" customWidth="1"/>
    <col min="11279" max="11279" width="3.796875" customWidth="1"/>
    <col min="11280" max="11280" width="4.796875" customWidth="1"/>
    <col min="11281" max="11281" width="5.796875" customWidth="1"/>
    <col min="11282" max="11282" width="3.796875" customWidth="1"/>
    <col min="11283" max="11283" width="4.796875" customWidth="1"/>
    <col min="11284" max="11284" width="5.796875" customWidth="1"/>
    <col min="11285" max="11285" width="3.796875" customWidth="1"/>
    <col min="11286" max="11286" width="4.796875" customWidth="1"/>
    <col min="11287" max="11287" width="5.796875" customWidth="1"/>
    <col min="11288" max="11288" width="3.796875" customWidth="1"/>
    <col min="11289" max="11289" width="4.796875" customWidth="1"/>
    <col min="11290" max="11290" width="5.796875" customWidth="1"/>
    <col min="11521" max="11521" width="2.296875" customWidth="1"/>
    <col min="11522" max="11522" width="5.3984375" customWidth="1"/>
    <col min="11523" max="11523" width="3.796875" customWidth="1"/>
    <col min="11524" max="11524" width="4.796875" customWidth="1"/>
    <col min="11525" max="11525" width="5.796875" customWidth="1"/>
    <col min="11526" max="11526" width="3.796875" customWidth="1"/>
    <col min="11527" max="11527" width="4.796875" customWidth="1"/>
    <col min="11528" max="11528" width="5.796875" customWidth="1"/>
    <col min="11529" max="11529" width="3.796875" customWidth="1"/>
    <col min="11530" max="11530" width="4.796875" customWidth="1"/>
    <col min="11531" max="11531" width="5.796875" customWidth="1"/>
    <col min="11532" max="11532" width="3.796875" customWidth="1"/>
    <col min="11533" max="11533" width="4.796875" customWidth="1"/>
    <col min="11534" max="11534" width="5.796875" customWidth="1"/>
    <col min="11535" max="11535" width="3.796875" customWidth="1"/>
    <col min="11536" max="11536" width="4.796875" customWidth="1"/>
    <col min="11537" max="11537" width="5.796875" customWidth="1"/>
    <col min="11538" max="11538" width="3.796875" customWidth="1"/>
    <col min="11539" max="11539" width="4.796875" customWidth="1"/>
    <col min="11540" max="11540" width="5.796875" customWidth="1"/>
    <col min="11541" max="11541" width="3.796875" customWidth="1"/>
    <col min="11542" max="11542" width="4.796875" customWidth="1"/>
    <col min="11543" max="11543" width="5.796875" customWidth="1"/>
    <col min="11544" max="11544" width="3.796875" customWidth="1"/>
    <col min="11545" max="11545" width="4.796875" customWidth="1"/>
    <col min="11546" max="11546" width="5.796875" customWidth="1"/>
    <col min="11777" max="11777" width="2.296875" customWidth="1"/>
    <col min="11778" max="11778" width="5.3984375" customWidth="1"/>
    <col min="11779" max="11779" width="3.796875" customWidth="1"/>
    <col min="11780" max="11780" width="4.796875" customWidth="1"/>
    <col min="11781" max="11781" width="5.796875" customWidth="1"/>
    <col min="11782" max="11782" width="3.796875" customWidth="1"/>
    <col min="11783" max="11783" width="4.796875" customWidth="1"/>
    <col min="11784" max="11784" width="5.796875" customWidth="1"/>
    <col min="11785" max="11785" width="3.796875" customWidth="1"/>
    <col min="11786" max="11786" width="4.796875" customWidth="1"/>
    <col min="11787" max="11787" width="5.796875" customWidth="1"/>
    <col min="11788" max="11788" width="3.796875" customWidth="1"/>
    <col min="11789" max="11789" width="4.796875" customWidth="1"/>
    <col min="11790" max="11790" width="5.796875" customWidth="1"/>
    <col min="11791" max="11791" width="3.796875" customWidth="1"/>
    <col min="11792" max="11792" width="4.796875" customWidth="1"/>
    <col min="11793" max="11793" width="5.796875" customWidth="1"/>
    <col min="11794" max="11794" width="3.796875" customWidth="1"/>
    <col min="11795" max="11795" width="4.796875" customWidth="1"/>
    <col min="11796" max="11796" width="5.796875" customWidth="1"/>
    <col min="11797" max="11797" width="3.796875" customWidth="1"/>
    <col min="11798" max="11798" width="4.796875" customWidth="1"/>
    <col min="11799" max="11799" width="5.796875" customWidth="1"/>
    <col min="11800" max="11800" width="3.796875" customWidth="1"/>
    <col min="11801" max="11801" width="4.796875" customWidth="1"/>
    <col min="11802" max="11802" width="5.796875" customWidth="1"/>
    <col min="12033" max="12033" width="2.296875" customWidth="1"/>
    <col min="12034" max="12034" width="5.3984375" customWidth="1"/>
    <col min="12035" max="12035" width="3.796875" customWidth="1"/>
    <col min="12036" max="12036" width="4.796875" customWidth="1"/>
    <col min="12037" max="12037" width="5.796875" customWidth="1"/>
    <col min="12038" max="12038" width="3.796875" customWidth="1"/>
    <col min="12039" max="12039" width="4.796875" customWidth="1"/>
    <col min="12040" max="12040" width="5.796875" customWidth="1"/>
    <col min="12041" max="12041" width="3.796875" customWidth="1"/>
    <col min="12042" max="12042" width="4.796875" customWidth="1"/>
    <col min="12043" max="12043" width="5.796875" customWidth="1"/>
    <col min="12044" max="12044" width="3.796875" customWidth="1"/>
    <col min="12045" max="12045" width="4.796875" customWidth="1"/>
    <col min="12046" max="12046" width="5.796875" customWidth="1"/>
    <col min="12047" max="12047" width="3.796875" customWidth="1"/>
    <col min="12048" max="12048" width="4.796875" customWidth="1"/>
    <col min="12049" max="12049" width="5.796875" customWidth="1"/>
    <col min="12050" max="12050" width="3.796875" customWidth="1"/>
    <col min="12051" max="12051" width="4.796875" customWidth="1"/>
    <col min="12052" max="12052" width="5.796875" customWidth="1"/>
    <col min="12053" max="12053" width="3.796875" customWidth="1"/>
    <col min="12054" max="12054" width="4.796875" customWidth="1"/>
    <col min="12055" max="12055" width="5.796875" customWidth="1"/>
    <col min="12056" max="12056" width="3.796875" customWidth="1"/>
    <col min="12057" max="12057" width="4.796875" customWidth="1"/>
    <col min="12058" max="12058" width="5.796875" customWidth="1"/>
    <col min="12289" max="12289" width="2.296875" customWidth="1"/>
    <col min="12290" max="12290" width="5.3984375" customWidth="1"/>
    <col min="12291" max="12291" width="3.796875" customWidth="1"/>
    <col min="12292" max="12292" width="4.796875" customWidth="1"/>
    <col min="12293" max="12293" width="5.796875" customWidth="1"/>
    <col min="12294" max="12294" width="3.796875" customWidth="1"/>
    <col min="12295" max="12295" width="4.796875" customWidth="1"/>
    <col min="12296" max="12296" width="5.796875" customWidth="1"/>
    <col min="12297" max="12297" width="3.796875" customWidth="1"/>
    <col min="12298" max="12298" width="4.796875" customWidth="1"/>
    <col min="12299" max="12299" width="5.796875" customWidth="1"/>
    <col min="12300" max="12300" width="3.796875" customWidth="1"/>
    <col min="12301" max="12301" width="4.796875" customWidth="1"/>
    <col min="12302" max="12302" width="5.796875" customWidth="1"/>
    <col min="12303" max="12303" width="3.796875" customWidth="1"/>
    <col min="12304" max="12304" width="4.796875" customWidth="1"/>
    <col min="12305" max="12305" width="5.796875" customWidth="1"/>
    <col min="12306" max="12306" width="3.796875" customWidth="1"/>
    <col min="12307" max="12307" width="4.796875" customWidth="1"/>
    <col min="12308" max="12308" width="5.796875" customWidth="1"/>
    <col min="12309" max="12309" width="3.796875" customWidth="1"/>
    <col min="12310" max="12310" width="4.796875" customWidth="1"/>
    <col min="12311" max="12311" width="5.796875" customWidth="1"/>
    <col min="12312" max="12312" width="3.796875" customWidth="1"/>
    <col min="12313" max="12313" width="4.796875" customWidth="1"/>
    <col min="12314" max="12314" width="5.796875" customWidth="1"/>
    <col min="12545" max="12545" width="2.296875" customWidth="1"/>
    <col min="12546" max="12546" width="5.3984375" customWidth="1"/>
    <col min="12547" max="12547" width="3.796875" customWidth="1"/>
    <col min="12548" max="12548" width="4.796875" customWidth="1"/>
    <col min="12549" max="12549" width="5.796875" customWidth="1"/>
    <col min="12550" max="12550" width="3.796875" customWidth="1"/>
    <col min="12551" max="12551" width="4.796875" customWidth="1"/>
    <col min="12552" max="12552" width="5.796875" customWidth="1"/>
    <col min="12553" max="12553" width="3.796875" customWidth="1"/>
    <col min="12554" max="12554" width="4.796875" customWidth="1"/>
    <col min="12555" max="12555" width="5.796875" customWidth="1"/>
    <col min="12556" max="12556" width="3.796875" customWidth="1"/>
    <col min="12557" max="12557" width="4.796875" customWidth="1"/>
    <col min="12558" max="12558" width="5.796875" customWidth="1"/>
    <col min="12559" max="12559" width="3.796875" customWidth="1"/>
    <col min="12560" max="12560" width="4.796875" customWidth="1"/>
    <col min="12561" max="12561" width="5.796875" customWidth="1"/>
    <col min="12562" max="12562" width="3.796875" customWidth="1"/>
    <col min="12563" max="12563" width="4.796875" customWidth="1"/>
    <col min="12564" max="12564" width="5.796875" customWidth="1"/>
    <col min="12565" max="12565" width="3.796875" customWidth="1"/>
    <col min="12566" max="12566" width="4.796875" customWidth="1"/>
    <col min="12567" max="12567" width="5.796875" customWidth="1"/>
    <col min="12568" max="12568" width="3.796875" customWidth="1"/>
    <col min="12569" max="12569" width="4.796875" customWidth="1"/>
    <col min="12570" max="12570" width="5.796875" customWidth="1"/>
    <col min="12801" max="12801" width="2.296875" customWidth="1"/>
    <col min="12802" max="12802" width="5.3984375" customWidth="1"/>
    <col min="12803" max="12803" width="3.796875" customWidth="1"/>
    <col min="12804" max="12804" width="4.796875" customWidth="1"/>
    <col min="12805" max="12805" width="5.796875" customWidth="1"/>
    <col min="12806" max="12806" width="3.796875" customWidth="1"/>
    <col min="12807" max="12807" width="4.796875" customWidth="1"/>
    <col min="12808" max="12808" width="5.796875" customWidth="1"/>
    <col min="12809" max="12809" width="3.796875" customWidth="1"/>
    <col min="12810" max="12810" width="4.796875" customWidth="1"/>
    <col min="12811" max="12811" width="5.796875" customWidth="1"/>
    <col min="12812" max="12812" width="3.796875" customWidth="1"/>
    <col min="12813" max="12813" width="4.796875" customWidth="1"/>
    <col min="12814" max="12814" width="5.796875" customWidth="1"/>
    <col min="12815" max="12815" width="3.796875" customWidth="1"/>
    <col min="12816" max="12816" width="4.796875" customWidth="1"/>
    <col min="12817" max="12817" width="5.796875" customWidth="1"/>
    <col min="12818" max="12818" width="3.796875" customWidth="1"/>
    <col min="12819" max="12819" width="4.796875" customWidth="1"/>
    <col min="12820" max="12820" width="5.796875" customWidth="1"/>
    <col min="12821" max="12821" width="3.796875" customWidth="1"/>
    <col min="12822" max="12822" width="4.796875" customWidth="1"/>
    <col min="12823" max="12823" width="5.796875" customWidth="1"/>
    <col min="12824" max="12824" width="3.796875" customWidth="1"/>
    <col min="12825" max="12825" width="4.796875" customWidth="1"/>
    <col min="12826" max="12826" width="5.796875" customWidth="1"/>
    <col min="13057" max="13057" width="2.296875" customWidth="1"/>
    <col min="13058" max="13058" width="5.3984375" customWidth="1"/>
    <col min="13059" max="13059" width="3.796875" customWidth="1"/>
    <col min="13060" max="13060" width="4.796875" customWidth="1"/>
    <col min="13061" max="13061" width="5.796875" customWidth="1"/>
    <col min="13062" max="13062" width="3.796875" customWidth="1"/>
    <col min="13063" max="13063" width="4.796875" customWidth="1"/>
    <col min="13064" max="13064" width="5.796875" customWidth="1"/>
    <col min="13065" max="13065" width="3.796875" customWidth="1"/>
    <col min="13066" max="13066" width="4.796875" customWidth="1"/>
    <col min="13067" max="13067" width="5.796875" customWidth="1"/>
    <col min="13068" max="13068" width="3.796875" customWidth="1"/>
    <col min="13069" max="13069" width="4.796875" customWidth="1"/>
    <col min="13070" max="13070" width="5.796875" customWidth="1"/>
    <col min="13071" max="13071" width="3.796875" customWidth="1"/>
    <col min="13072" max="13072" width="4.796875" customWidth="1"/>
    <col min="13073" max="13073" width="5.796875" customWidth="1"/>
    <col min="13074" max="13074" width="3.796875" customWidth="1"/>
    <col min="13075" max="13075" width="4.796875" customWidth="1"/>
    <col min="13076" max="13076" width="5.796875" customWidth="1"/>
    <col min="13077" max="13077" width="3.796875" customWidth="1"/>
    <col min="13078" max="13078" width="4.796875" customWidth="1"/>
    <col min="13079" max="13079" width="5.796875" customWidth="1"/>
    <col min="13080" max="13080" width="3.796875" customWidth="1"/>
    <col min="13081" max="13081" width="4.796875" customWidth="1"/>
    <col min="13082" max="13082" width="5.796875" customWidth="1"/>
    <col min="13313" max="13313" width="2.296875" customWidth="1"/>
    <col min="13314" max="13314" width="5.3984375" customWidth="1"/>
    <col min="13315" max="13315" width="3.796875" customWidth="1"/>
    <col min="13316" max="13316" width="4.796875" customWidth="1"/>
    <col min="13317" max="13317" width="5.796875" customWidth="1"/>
    <col min="13318" max="13318" width="3.796875" customWidth="1"/>
    <col min="13319" max="13319" width="4.796875" customWidth="1"/>
    <col min="13320" max="13320" width="5.796875" customWidth="1"/>
    <col min="13321" max="13321" width="3.796875" customWidth="1"/>
    <col min="13322" max="13322" width="4.796875" customWidth="1"/>
    <col min="13323" max="13323" width="5.796875" customWidth="1"/>
    <col min="13324" max="13324" width="3.796875" customWidth="1"/>
    <col min="13325" max="13325" width="4.796875" customWidth="1"/>
    <col min="13326" max="13326" width="5.796875" customWidth="1"/>
    <col min="13327" max="13327" width="3.796875" customWidth="1"/>
    <col min="13328" max="13328" width="4.796875" customWidth="1"/>
    <col min="13329" max="13329" width="5.796875" customWidth="1"/>
    <col min="13330" max="13330" width="3.796875" customWidth="1"/>
    <col min="13331" max="13331" width="4.796875" customWidth="1"/>
    <col min="13332" max="13332" width="5.796875" customWidth="1"/>
    <col min="13333" max="13333" width="3.796875" customWidth="1"/>
    <col min="13334" max="13334" width="4.796875" customWidth="1"/>
    <col min="13335" max="13335" width="5.796875" customWidth="1"/>
    <col min="13336" max="13336" width="3.796875" customWidth="1"/>
    <col min="13337" max="13337" width="4.796875" customWidth="1"/>
    <col min="13338" max="13338" width="5.796875" customWidth="1"/>
    <col min="13569" max="13569" width="2.296875" customWidth="1"/>
    <col min="13570" max="13570" width="5.3984375" customWidth="1"/>
    <col min="13571" max="13571" width="3.796875" customWidth="1"/>
    <col min="13572" max="13572" width="4.796875" customWidth="1"/>
    <col min="13573" max="13573" width="5.796875" customWidth="1"/>
    <col min="13574" max="13574" width="3.796875" customWidth="1"/>
    <col min="13575" max="13575" width="4.796875" customWidth="1"/>
    <col min="13576" max="13576" width="5.796875" customWidth="1"/>
    <col min="13577" max="13577" width="3.796875" customWidth="1"/>
    <col min="13578" max="13578" width="4.796875" customWidth="1"/>
    <col min="13579" max="13579" width="5.796875" customWidth="1"/>
    <col min="13580" max="13580" width="3.796875" customWidth="1"/>
    <col min="13581" max="13581" width="4.796875" customWidth="1"/>
    <col min="13582" max="13582" width="5.796875" customWidth="1"/>
    <col min="13583" max="13583" width="3.796875" customWidth="1"/>
    <col min="13584" max="13584" width="4.796875" customWidth="1"/>
    <col min="13585" max="13585" width="5.796875" customWidth="1"/>
    <col min="13586" max="13586" width="3.796875" customWidth="1"/>
    <col min="13587" max="13587" width="4.796875" customWidth="1"/>
    <col min="13588" max="13588" width="5.796875" customWidth="1"/>
    <col min="13589" max="13589" width="3.796875" customWidth="1"/>
    <col min="13590" max="13590" width="4.796875" customWidth="1"/>
    <col min="13591" max="13591" width="5.796875" customWidth="1"/>
    <col min="13592" max="13592" width="3.796875" customWidth="1"/>
    <col min="13593" max="13593" width="4.796875" customWidth="1"/>
    <col min="13594" max="13594" width="5.796875" customWidth="1"/>
    <col min="13825" max="13825" width="2.296875" customWidth="1"/>
    <col min="13826" max="13826" width="5.3984375" customWidth="1"/>
    <col min="13827" max="13827" width="3.796875" customWidth="1"/>
    <col min="13828" max="13828" width="4.796875" customWidth="1"/>
    <col min="13829" max="13829" width="5.796875" customWidth="1"/>
    <col min="13830" max="13830" width="3.796875" customWidth="1"/>
    <col min="13831" max="13831" width="4.796875" customWidth="1"/>
    <col min="13832" max="13832" width="5.796875" customWidth="1"/>
    <col min="13833" max="13833" width="3.796875" customWidth="1"/>
    <col min="13834" max="13834" width="4.796875" customWidth="1"/>
    <col min="13835" max="13835" width="5.796875" customWidth="1"/>
    <col min="13836" max="13836" width="3.796875" customWidth="1"/>
    <col min="13837" max="13837" width="4.796875" customWidth="1"/>
    <col min="13838" max="13838" width="5.796875" customWidth="1"/>
    <col min="13839" max="13839" width="3.796875" customWidth="1"/>
    <col min="13840" max="13840" width="4.796875" customWidth="1"/>
    <col min="13841" max="13841" width="5.796875" customWidth="1"/>
    <col min="13842" max="13842" width="3.796875" customWidth="1"/>
    <col min="13843" max="13843" width="4.796875" customWidth="1"/>
    <col min="13844" max="13844" width="5.796875" customWidth="1"/>
    <col min="13845" max="13845" width="3.796875" customWidth="1"/>
    <col min="13846" max="13846" width="4.796875" customWidth="1"/>
    <col min="13847" max="13847" width="5.796875" customWidth="1"/>
    <col min="13848" max="13848" width="3.796875" customWidth="1"/>
    <col min="13849" max="13849" width="4.796875" customWidth="1"/>
    <col min="13850" max="13850" width="5.796875" customWidth="1"/>
    <col min="14081" max="14081" width="2.296875" customWidth="1"/>
    <col min="14082" max="14082" width="5.3984375" customWidth="1"/>
    <col min="14083" max="14083" width="3.796875" customWidth="1"/>
    <col min="14084" max="14084" width="4.796875" customWidth="1"/>
    <col min="14085" max="14085" width="5.796875" customWidth="1"/>
    <col min="14086" max="14086" width="3.796875" customWidth="1"/>
    <col min="14087" max="14087" width="4.796875" customWidth="1"/>
    <col min="14088" max="14088" width="5.796875" customWidth="1"/>
    <col min="14089" max="14089" width="3.796875" customWidth="1"/>
    <col min="14090" max="14090" width="4.796875" customWidth="1"/>
    <col min="14091" max="14091" width="5.796875" customWidth="1"/>
    <col min="14092" max="14092" width="3.796875" customWidth="1"/>
    <col min="14093" max="14093" width="4.796875" customWidth="1"/>
    <col min="14094" max="14094" width="5.796875" customWidth="1"/>
    <col min="14095" max="14095" width="3.796875" customWidth="1"/>
    <col min="14096" max="14096" width="4.796875" customWidth="1"/>
    <col min="14097" max="14097" width="5.796875" customWidth="1"/>
    <col min="14098" max="14098" width="3.796875" customWidth="1"/>
    <col min="14099" max="14099" width="4.796875" customWidth="1"/>
    <col min="14100" max="14100" width="5.796875" customWidth="1"/>
    <col min="14101" max="14101" width="3.796875" customWidth="1"/>
    <col min="14102" max="14102" width="4.796875" customWidth="1"/>
    <col min="14103" max="14103" width="5.796875" customWidth="1"/>
    <col min="14104" max="14104" width="3.796875" customWidth="1"/>
    <col min="14105" max="14105" width="4.796875" customWidth="1"/>
    <col min="14106" max="14106" width="5.796875" customWidth="1"/>
    <col min="14337" max="14337" width="2.296875" customWidth="1"/>
    <col min="14338" max="14338" width="5.3984375" customWidth="1"/>
    <col min="14339" max="14339" width="3.796875" customWidth="1"/>
    <col min="14340" max="14340" width="4.796875" customWidth="1"/>
    <col min="14341" max="14341" width="5.796875" customWidth="1"/>
    <col min="14342" max="14342" width="3.796875" customWidth="1"/>
    <col min="14343" max="14343" width="4.796875" customWidth="1"/>
    <col min="14344" max="14344" width="5.796875" customWidth="1"/>
    <col min="14345" max="14345" width="3.796875" customWidth="1"/>
    <col min="14346" max="14346" width="4.796875" customWidth="1"/>
    <col min="14347" max="14347" width="5.796875" customWidth="1"/>
    <col min="14348" max="14348" width="3.796875" customWidth="1"/>
    <col min="14349" max="14349" width="4.796875" customWidth="1"/>
    <col min="14350" max="14350" width="5.796875" customWidth="1"/>
    <col min="14351" max="14351" width="3.796875" customWidth="1"/>
    <col min="14352" max="14352" width="4.796875" customWidth="1"/>
    <col min="14353" max="14353" width="5.796875" customWidth="1"/>
    <col min="14354" max="14354" width="3.796875" customWidth="1"/>
    <col min="14355" max="14355" width="4.796875" customWidth="1"/>
    <col min="14356" max="14356" width="5.796875" customWidth="1"/>
    <col min="14357" max="14357" width="3.796875" customWidth="1"/>
    <col min="14358" max="14358" width="4.796875" customWidth="1"/>
    <col min="14359" max="14359" width="5.796875" customWidth="1"/>
    <col min="14360" max="14360" width="3.796875" customWidth="1"/>
    <col min="14361" max="14361" width="4.796875" customWidth="1"/>
    <col min="14362" max="14362" width="5.796875" customWidth="1"/>
    <col min="14593" max="14593" width="2.296875" customWidth="1"/>
    <col min="14594" max="14594" width="5.3984375" customWidth="1"/>
    <col min="14595" max="14595" width="3.796875" customWidth="1"/>
    <col min="14596" max="14596" width="4.796875" customWidth="1"/>
    <col min="14597" max="14597" width="5.796875" customWidth="1"/>
    <col min="14598" max="14598" width="3.796875" customWidth="1"/>
    <col min="14599" max="14599" width="4.796875" customWidth="1"/>
    <col min="14600" max="14600" width="5.796875" customWidth="1"/>
    <col min="14601" max="14601" width="3.796875" customWidth="1"/>
    <col min="14602" max="14602" width="4.796875" customWidth="1"/>
    <col min="14603" max="14603" width="5.796875" customWidth="1"/>
    <col min="14604" max="14604" width="3.796875" customWidth="1"/>
    <col min="14605" max="14605" width="4.796875" customWidth="1"/>
    <col min="14606" max="14606" width="5.796875" customWidth="1"/>
    <col min="14607" max="14607" width="3.796875" customWidth="1"/>
    <col min="14608" max="14608" width="4.796875" customWidth="1"/>
    <col min="14609" max="14609" width="5.796875" customWidth="1"/>
    <col min="14610" max="14610" width="3.796875" customWidth="1"/>
    <col min="14611" max="14611" width="4.796875" customWidth="1"/>
    <col min="14612" max="14612" width="5.796875" customWidth="1"/>
    <col min="14613" max="14613" width="3.796875" customWidth="1"/>
    <col min="14614" max="14614" width="4.796875" customWidth="1"/>
    <col min="14615" max="14615" width="5.796875" customWidth="1"/>
    <col min="14616" max="14616" width="3.796875" customWidth="1"/>
    <col min="14617" max="14617" width="4.796875" customWidth="1"/>
    <col min="14618" max="14618" width="5.796875" customWidth="1"/>
    <col min="14849" max="14849" width="2.296875" customWidth="1"/>
    <col min="14850" max="14850" width="5.3984375" customWidth="1"/>
    <col min="14851" max="14851" width="3.796875" customWidth="1"/>
    <col min="14852" max="14852" width="4.796875" customWidth="1"/>
    <col min="14853" max="14853" width="5.796875" customWidth="1"/>
    <col min="14854" max="14854" width="3.796875" customWidth="1"/>
    <col min="14855" max="14855" width="4.796875" customWidth="1"/>
    <col min="14856" max="14856" width="5.796875" customWidth="1"/>
    <col min="14857" max="14857" width="3.796875" customWidth="1"/>
    <col min="14858" max="14858" width="4.796875" customWidth="1"/>
    <col min="14859" max="14859" width="5.796875" customWidth="1"/>
    <col min="14860" max="14860" width="3.796875" customWidth="1"/>
    <col min="14861" max="14861" width="4.796875" customWidth="1"/>
    <col min="14862" max="14862" width="5.796875" customWidth="1"/>
    <col min="14863" max="14863" width="3.796875" customWidth="1"/>
    <col min="14864" max="14864" width="4.796875" customWidth="1"/>
    <col min="14865" max="14865" width="5.796875" customWidth="1"/>
    <col min="14866" max="14866" width="3.796875" customWidth="1"/>
    <col min="14867" max="14867" width="4.796875" customWidth="1"/>
    <col min="14868" max="14868" width="5.796875" customWidth="1"/>
    <col min="14869" max="14869" width="3.796875" customWidth="1"/>
    <col min="14870" max="14870" width="4.796875" customWidth="1"/>
    <col min="14871" max="14871" width="5.796875" customWidth="1"/>
    <col min="14872" max="14872" width="3.796875" customWidth="1"/>
    <col min="14873" max="14873" width="4.796875" customWidth="1"/>
    <col min="14874" max="14874" width="5.796875" customWidth="1"/>
    <col min="15105" max="15105" width="2.296875" customWidth="1"/>
    <col min="15106" max="15106" width="5.3984375" customWidth="1"/>
    <col min="15107" max="15107" width="3.796875" customWidth="1"/>
    <col min="15108" max="15108" width="4.796875" customWidth="1"/>
    <col min="15109" max="15109" width="5.796875" customWidth="1"/>
    <col min="15110" max="15110" width="3.796875" customWidth="1"/>
    <col min="15111" max="15111" width="4.796875" customWidth="1"/>
    <col min="15112" max="15112" width="5.796875" customWidth="1"/>
    <col min="15113" max="15113" width="3.796875" customWidth="1"/>
    <col min="15114" max="15114" width="4.796875" customWidth="1"/>
    <col min="15115" max="15115" width="5.796875" customWidth="1"/>
    <col min="15116" max="15116" width="3.796875" customWidth="1"/>
    <col min="15117" max="15117" width="4.796875" customWidth="1"/>
    <col min="15118" max="15118" width="5.796875" customWidth="1"/>
    <col min="15119" max="15119" width="3.796875" customWidth="1"/>
    <col min="15120" max="15120" width="4.796875" customWidth="1"/>
    <col min="15121" max="15121" width="5.796875" customWidth="1"/>
    <col min="15122" max="15122" width="3.796875" customWidth="1"/>
    <col min="15123" max="15123" width="4.796875" customWidth="1"/>
    <col min="15124" max="15124" width="5.796875" customWidth="1"/>
    <col min="15125" max="15125" width="3.796875" customWidth="1"/>
    <col min="15126" max="15126" width="4.796875" customWidth="1"/>
    <col min="15127" max="15127" width="5.796875" customWidth="1"/>
    <col min="15128" max="15128" width="3.796875" customWidth="1"/>
    <col min="15129" max="15129" width="4.796875" customWidth="1"/>
    <col min="15130" max="15130" width="5.796875" customWidth="1"/>
    <col min="15361" max="15361" width="2.296875" customWidth="1"/>
    <col min="15362" max="15362" width="5.3984375" customWidth="1"/>
    <col min="15363" max="15363" width="3.796875" customWidth="1"/>
    <col min="15364" max="15364" width="4.796875" customWidth="1"/>
    <col min="15365" max="15365" width="5.796875" customWidth="1"/>
    <col min="15366" max="15366" width="3.796875" customWidth="1"/>
    <col min="15367" max="15367" width="4.796875" customWidth="1"/>
    <col min="15368" max="15368" width="5.796875" customWidth="1"/>
    <col min="15369" max="15369" width="3.796875" customWidth="1"/>
    <col min="15370" max="15370" width="4.796875" customWidth="1"/>
    <col min="15371" max="15371" width="5.796875" customWidth="1"/>
    <col min="15372" max="15372" width="3.796875" customWidth="1"/>
    <col min="15373" max="15373" width="4.796875" customWidth="1"/>
    <col min="15374" max="15374" width="5.796875" customWidth="1"/>
    <col min="15375" max="15375" width="3.796875" customWidth="1"/>
    <col min="15376" max="15376" width="4.796875" customWidth="1"/>
    <col min="15377" max="15377" width="5.796875" customWidth="1"/>
    <col min="15378" max="15378" width="3.796875" customWidth="1"/>
    <col min="15379" max="15379" width="4.796875" customWidth="1"/>
    <col min="15380" max="15380" width="5.796875" customWidth="1"/>
    <col min="15381" max="15381" width="3.796875" customWidth="1"/>
    <col min="15382" max="15382" width="4.796875" customWidth="1"/>
    <col min="15383" max="15383" width="5.796875" customWidth="1"/>
    <col min="15384" max="15384" width="3.796875" customWidth="1"/>
    <col min="15385" max="15385" width="4.796875" customWidth="1"/>
    <col min="15386" max="15386" width="5.796875" customWidth="1"/>
    <col min="15617" max="15617" width="2.296875" customWidth="1"/>
    <col min="15618" max="15618" width="5.3984375" customWidth="1"/>
    <col min="15619" max="15619" width="3.796875" customWidth="1"/>
    <col min="15620" max="15620" width="4.796875" customWidth="1"/>
    <col min="15621" max="15621" width="5.796875" customWidth="1"/>
    <col min="15622" max="15622" width="3.796875" customWidth="1"/>
    <col min="15623" max="15623" width="4.796875" customWidth="1"/>
    <col min="15624" max="15624" width="5.796875" customWidth="1"/>
    <col min="15625" max="15625" width="3.796875" customWidth="1"/>
    <col min="15626" max="15626" width="4.796875" customWidth="1"/>
    <col min="15627" max="15627" width="5.796875" customWidth="1"/>
    <col min="15628" max="15628" width="3.796875" customWidth="1"/>
    <col min="15629" max="15629" width="4.796875" customWidth="1"/>
    <col min="15630" max="15630" width="5.796875" customWidth="1"/>
    <col min="15631" max="15631" width="3.796875" customWidth="1"/>
    <col min="15632" max="15632" width="4.796875" customWidth="1"/>
    <col min="15633" max="15633" width="5.796875" customWidth="1"/>
    <col min="15634" max="15634" width="3.796875" customWidth="1"/>
    <col min="15635" max="15635" width="4.796875" customWidth="1"/>
    <col min="15636" max="15636" width="5.796875" customWidth="1"/>
    <col min="15637" max="15637" width="3.796875" customWidth="1"/>
    <col min="15638" max="15638" width="4.796875" customWidth="1"/>
    <col min="15639" max="15639" width="5.796875" customWidth="1"/>
    <col min="15640" max="15640" width="3.796875" customWidth="1"/>
    <col min="15641" max="15641" width="4.796875" customWidth="1"/>
    <col min="15642" max="15642" width="5.796875" customWidth="1"/>
    <col min="15873" max="15873" width="2.296875" customWidth="1"/>
    <col min="15874" max="15874" width="5.3984375" customWidth="1"/>
    <col min="15875" max="15875" width="3.796875" customWidth="1"/>
    <col min="15876" max="15876" width="4.796875" customWidth="1"/>
    <col min="15877" max="15877" width="5.796875" customWidth="1"/>
    <col min="15878" max="15878" width="3.796875" customWidth="1"/>
    <col min="15879" max="15879" width="4.796875" customWidth="1"/>
    <col min="15880" max="15880" width="5.796875" customWidth="1"/>
    <col min="15881" max="15881" width="3.796875" customWidth="1"/>
    <col min="15882" max="15882" width="4.796875" customWidth="1"/>
    <col min="15883" max="15883" width="5.796875" customWidth="1"/>
    <col min="15884" max="15884" width="3.796875" customWidth="1"/>
    <col min="15885" max="15885" width="4.796875" customWidth="1"/>
    <col min="15886" max="15886" width="5.796875" customWidth="1"/>
    <col min="15887" max="15887" width="3.796875" customWidth="1"/>
    <col min="15888" max="15888" width="4.796875" customWidth="1"/>
    <col min="15889" max="15889" width="5.796875" customWidth="1"/>
    <col min="15890" max="15890" width="3.796875" customWidth="1"/>
    <col min="15891" max="15891" width="4.796875" customWidth="1"/>
    <col min="15892" max="15892" width="5.796875" customWidth="1"/>
    <col min="15893" max="15893" width="3.796875" customWidth="1"/>
    <col min="15894" max="15894" width="4.796875" customWidth="1"/>
    <col min="15895" max="15895" width="5.796875" customWidth="1"/>
    <col min="15896" max="15896" width="3.796875" customWidth="1"/>
    <col min="15897" max="15897" width="4.796875" customWidth="1"/>
    <col min="15898" max="15898" width="5.796875" customWidth="1"/>
    <col min="16129" max="16129" width="2.296875" customWidth="1"/>
    <col min="16130" max="16130" width="5.3984375" customWidth="1"/>
    <col min="16131" max="16131" width="3.796875" customWidth="1"/>
    <col min="16132" max="16132" width="4.796875" customWidth="1"/>
    <col min="16133" max="16133" width="5.796875" customWidth="1"/>
    <col min="16134" max="16134" width="3.796875" customWidth="1"/>
    <col min="16135" max="16135" width="4.796875" customWidth="1"/>
    <col min="16136" max="16136" width="5.796875" customWidth="1"/>
    <col min="16137" max="16137" width="3.796875" customWidth="1"/>
    <col min="16138" max="16138" width="4.796875" customWidth="1"/>
    <col min="16139" max="16139" width="5.796875" customWidth="1"/>
    <col min="16140" max="16140" width="3.796875" customWidth="1"/>
    <col min="16141" max="16141" width="4.796875" customWidth="1"/>
    <col min="16142" max="16142" width="5.796875" customWidth="1"/>
    <col min="16143" max="16143" width="3.796875" customWidth="1"/>
    <col min="16144" max="16144" width="4.796875" customWidth="1"/>
    <col min="16145" max="16145" width="5.796875" customWidth="1"/>
    <col min="16146" max="16146" width="3.796875" customWidth="1"/>
    <col min="16147" max="16147" width="4.796875" customWidth="1"/>
    <col min="16148" max="16148" width="5.796875" customWidth="1"/>
    <col min="16149" max="16149" width="3.796875" customWidth="1"/>
    <col min="16150" max="16150" width="4.796875" customWidth="1"/>
    <col min="16151" max="16151" width="5.796875" customWidth="1"/>
    <col min="16152" max="16152" width="3.796875" customWidth="1"/>
    <col min="16153" max="16153" width="4.796875" customWidth="1"/>
    <col min="16154" max="16154" width="5.796875" customWidth="1"/>
  </cols>
  <sheetData>
    <row r="1" spans="1:26">
      <c r="A1" s="52"/>
    </row>
    <row r="2" spans="1:26" s="9" customFormat="1" ht="45" customHeight="1" thickBot="1">
      <c r="A2" s="52"/>
      <c r="B2" s="10"/>
      <c r="C2" s="10"/>
      <c r="D2" s="10"/>
      <c r="E2" s="117" t="s">
        <v>53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50" t="s">
        <v>3</v>
      </c>
      <c r="V2" s="50"/>
      <c r="W2" s="50"/>
      <c r="X2" s="50"/>
      <c r="Y2" s="50"/>
      <c r="Z2" s="50"/>
    </row>
    <row r="3" spans="1:26" s="9" customFormat="1" ht="15" thickTop="1">
      <c r="A3" s="52"/>
      <c r="B3" s="119" t="s">
        <v>62</v>
      </c>
      <c r="C3" s="119"/>
      <c r="D3" s="10"/>
      <c r="E3" s="10"/>
      <c r="F3" s="120" t="s">
        <v>54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5</v>
      </c>
      <c r="C5" s="2"/>
      <c r="D5" s="3" t="s">
        <v>6</v>
      </c>
      <c r="E5" s="4"/>
      <c r="F5" s="2"/>
      <c r="G5" s="3" t="s">
        <v>0</v>
      </c>
      <c r="H5" s="4"/>
      <c r="I5" s="2"/>
      <c r="J5" s="3" t="s">
        <v>7</v>
      </c>
      <c r="K5" s="4"/>
      <c r="L5" s="2"/>
      <c r="M5" s="3" t="s">
        <v>8</v>
      </c>
      <c r="N5" s="4"/>
      <c r="O5" s="2"/>
      <c r="P5" s="3" t="s">
        <v>9</v>
      </c>
      <c r="Q5" s="4"/>
      <c r="R5" s="2"/>
      <c r="S5" s="3" t="s">
        <v>1</v>
      </c>
      <c r="T5" s="4"/>
      <c r="U5" s="2"/>
      <c r="V5" s="3" t="s">
        <v>10</v>
      </c>
      <c r="W5" s="4"/>
      <c r="X5" s="2"/>
      <c r="Y5" s="3" t="s">
        <v>11</v>
      </c>
      <c r="Z5" s="4"/>
    </row>
    <row r="6" spans="1:26" ht="15" thickBot="1">
      <c r="B6" s="6" t="s">
        <v>12</v>
      </c>
      <c r="C6" s="5" t="s">
        <v>13</v>
      </c>
      <c r="D6" s="5" t="s">
        <v>2</v>
      </c>
      <c r="E6" s="5" t="s">
        <v>14</v>
      </c>
      <c r="F6" s="5" t="s">
        <v>13</v>
      </c>
      <c r="G6" s="5" t="s">
        <v>2</v>
      </c>
      <c r="H6" s="5" t="s">
        <v>14</v>
      </c>
      <c r="I6" s="5" t="s">
        <v>13</v>
      </c>
      <c r="J6" s="5" t="s">
        <v>2</v>
      </c>
      <c r="K6" s="5" t="s">
        <v>14</v>
      </c>
      <c r="L6" s="5" t="s">
        <v>13</v>
      </c>
      <c r="M6" s="5" t="s">
        <v>2</v>
      </c>
      <c r="N6" s="5" t="s">
        <v>14</v>
      </c>
      <c r="O6" s="5" t="s">
        <v>13</v>
      </c>
      <c r="P6" s="5" t="s">
        <v>2</v>
      </c>
      <c r="Q6" s="5" t="s">
        <v>14</v>
      </c>
      <c r="R6" s="5" t="s">
        <v>13</v>
      </c>
      <c r="S6" s="5" t="s">
        <v>2</v>
      </c>
      <c r="T6" s="5" t="s">
        <v>14</v>
      </c>
      <c r="U6" s="5" t="s">
        <v>13</v>
      </c>
      <c r="V6" s="5" t="s">
        <v>2</v>
      </c>
      <c r="W6" s="5" t="s">
        <v>14</v>
      </c>
      <c r="X6" s="5" t="s">
        <v>13</v>
      </c>
      <c r="Y6" s="5" t="s">
        <v>2</v>
      </c>
      <c r="Z6" s="5" t="s">
        <v>14</v>
      </c>
    </row>
    <row r="7" spans="1:26" s="127" customFormat="1" ht="13.5" customHeight="1" thickTop="1">
      <c r="A7" s="113">
        <v>1</v>
      </c>
      <c r="B7" s="12" t="s">
        <v>15</v>
      </c>
      <c r="C7" s="58" t="str">
        <f>[31]결승기록지!$C$11</f>
        <v>이재성</v>
      </c>
      <c r="D7" s="59" t="str">
        <f>[31]결승기록지!$E$11</f>
        <v>경기덕계고</v>
      </c>
      <c r="E7" s="27" t="str">
        <f>[31]결승기록지!$F$11</f>
        <v>10.41 CR</v>
      </c>
      <c r="F7" s="58" t="str">
        <f>[31]결승기록지!$C$12</f>
        <v>이준혁</v>
      </c>
      <c r="G7" s="59" t="str">
        <f>[31]결승기록지!$E$12</f>
        <v>경기모바일과학고</v>
      </c>
      <c r="H7" s="27">
        <f>[31]결승기록지!$F$12</f>
        <v>10.52</v>
      </c>
      <c r="I7" s="58" t="str">
        <f>[31]결승기록지!$C$13</f>
        <v>최선재</v>
      </c>
      <c r="J7" s="59" t="str">
        <f>[31]결승기록지!$E$13</f>
        <v>경남체육고</v>
      </c>
      <c r="K7" s="27" t="str">
        <f>[31]결승기록지!$F$13</f>
        <v>10.70</v>
      </c>
      <c r="L7" s="58" t="str">
        <f>[31]결승기록지!$C$14</f>
        <v>임병수</v>
      </c>
      <c r="M7" s="59" t="str">
        <f>[31]결승기록지!$E$14</f>
        <v>경기심원고</v>
      </c>
      <c r="N7" s="27">
        <f>[31]결승기록지!$F$14</f>
        <v>10.74</v>
      </c>
      <c r="O7" s="58" t="str">
        <f>[31]결승기록지!$C$15</f>
        <v>반인호</v>
      </c>
      <c r="P7" s="59" t="str">
        <f>[31]결승기록지!$E$15</f>
        <v>문산수억고</v>
      </c>
      <c r="Q7" s="27">
        <f>[31]결승기록지!$F$15</f>
        <v>10.75</v>
      </c>
      <c r="R7" s="58" t="str">
        <f>[31]결승기록지!$C$16</f>
        <v>최진환</v>
      </c>
      <c r="S7" s="59" t="str">
        <f>[31]결승기록지!$E$16</f>
        <v>경기문산제일고</v>
      </c>
      <c r="T7" s="27">
        <f>[31]결승기록지!$F$16</f>
        <v>10.81</v>
      </c>
      <c r="U7" s="58" t="str">
        <f>[31]결승기록지!$C$17</f>
        <v>한상욱</v>
      </c>
      <c r="V7" s="59" t="str">
        <f>[31]결승기록지!$E$17</f>
        <v>경기덕계고</v>
      </c>
      <c r="W7" s="27">
        <f>[31]결승기록지!$F$17</f>
        <v>10.86</v>
      </c>
      <c r="X7" s="58" t="str">
        <f>[31]결승기록지!$C$18</f>
        <v>조영민</v>
      </c>
      <c r="Y7" s="59" t="str">
        <f>[31]결승기록지!$E$18</f>
        <v>전남체육고</v>
      </c>
      <c r="Z7" s="27">
        <f>[31]결승기록지!$F$18</f>
        <v>10.91</v>
      </c>
    </row>
    <row r="8" spans="1:26" s="127" customFormat="1" ht="13.5" customHeight="1">
      <c r="A8" s="113"/>
      <c r="B8" s="13" t="s">
        <v>63</v>
      </c>
      <c r="C8" s="128"/>
      <c r="D8" s="108" t="str">
        <f>[31]결승기록지!$G$8</f>
        <v>1.4</v>
      </c>
      <c r="E8" s="41"/>
      <c r="F8" s="128"/>
      <c r="G8" s="108"/>
      <c r="H8" s="41"/>
      <c r="I8" s="128"/>
      <c r="J8" s="108"/>
      <c r="K8" s="41"/>
      <c r="L8" s="128"/>
      <c r="M8" s="108"/>
      <c r="N8" s="41"/>
      <c r="O8" s="128"/>
      <c r="P8" s="108"/>
      <c r="Q8" s="41"/>
      <c r="R8" s="128"/>
      <c r="S8" s="108"/>
      <c r="T8" s="41"/>
      <c r="U8" s="128"/>
      <c r="V8" s="108"/>
      <c r="W8" s="41"/>
      <c r="X8" s="128"/>
      <c r="Y8" s="108"/>
      <c r="Z8" s="40"/>
    </row>
    <row r="9" spans="1:26" s="127" customFormat="1" ht="13.5" customHeight="1">
      <c r="A9" s="113">
        <v>2</v>
      </c>
      <c r="B9" s="14" t="s">
        <v>17</v>
      </c>
      <c r="C9" s="35" t="str">
        <f>[32]결승기록지!$C$11</f>
        <v>이재성</v>
      </c>
      <c r="D9" s="36" t="str">
        <f>[32]결승기록지!$E$11</f>
        <v>경기덕계고</v>
      </c>
      <c r="E9" s="37" t="str">
        <f>[32]결승기록지!$F$11</f>
        <v>21.13 CR</v>
      </c>
      <c r="F9" s="35" t="str">
        <f>[32]결승기록지!$C$12</f>
        <v>최진환</v>
      </c>
      <c r="G9" s="36" t="str">
        <f>[32]결승기록지!$E$12</f>
        <v>경기문산제일고</v>
      </c>
      <c r="H9" s="37">
        <f>[32]결승기록지!$F$12</f>
        <v>21.71</v>
      </c>
      <c r="I9" s="35" t="str">
        <f>[32]결승기록지!$C$13</f>
        <v>이도하</v>
      </c>
      <c r="J9" s="36" t="str">
        <f>[32]결승기록지!$E$13</f>
        <v>문산수억고</v>
      </c>
      <c r="K9" s="37">
        <f>[32]결승기록지!$F$13</f>
        <v>21.81</v>
      </c>
      <c r="L9" s="35" t="str">
        <f>[32]결승기록지!$C$14</f>
        <v>한상욱</v>
      </c>
      <c r="M9" s="36" t="str">
        <f>[32]결승기록지!$E$14</f>
        <v>경기덕계고</v>
      </c>
      <c r="N9" s="37">
        <f>[32]결승기록지!$F$14</f>
        <v>21.86</v>
      </c>
      <c r="O9" s="35" t="str">
        <f>[32]결승기록지!$C$15</f>
        <v>조영민</v>
      </c>
      <c r="P9" s="36" t="str">
        <f>[32]결승기록지!$E$15</f>
        <v>전남체육고</v>
      </c>
      <c r="Q9" s="37">
        <f>[32]결승기록지!$F$15</f>
        <v>22.18</v>
      </c>
      <c r="R9" s="35" t="str">
        <f>[32]결승기록지!$C$16</f>
        <v>이시몬</v>
      </c>
      <c r="S9" s="36" t="str">
        <f>[32]결승기록지!$E$16</f>
        <v>경기체육고</v>
      </c>
      <c r="T9" s="37">
        <f>[32]결승기록지!$F$16</f>
        <v>22.26</v>
      </c>
      <c r="U9" s="35" t="str">
        <f>[32]결승기록지!$C$17</f>
        <v>박상민</v>
      </c>
      <c r="V9" s="36" t="str">
        <f>[32]결승기록지!$E$17</f>
        <v>강원체육고</v>
      </c>
      <c r="W9" s="37">
        <f>[32]결승기록지!$F$17</f>
        <v>22.29</v>
      </c>
      <c r="X9" s="35"/>
      <c r="Y9" s="36"/>
      <c r="Z9" s="37"/>
    </row>
    <row r="10" spans="1:26" s="127" customFormat="1" ht="13.5" customHeight="1">
      <c r="A10" s="113"/>
      <c r="B10" s="13" t="s">
        <v>16</v>
      </c>
      <c r="C10" s="38"/>
      <c r="D10" s="39" t="str">
        <f>[32]결승기록지!$G$8</f>
        <v>-0.3</v>
      </c>
      <c r="E10" s="41"/>
      <c r="F10" s="41"/>
      <c r="G10" s="41"/>
      <c r="H10" s="41"/>
      <c r="I10" s="41"/>
      <c r="J10" s="41"/>
      <c r="K10" s="129"/>
      <c r="L10" s="41"/>
      <c r="M10" s="41"/>
      <c r="N10" s="129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0"/>
    </row>
    <row r="11" spans="1:26" s="127" customFormat="1" ht="13.5" customHeight="1">
      <c r="A11" s="51">
        <v>1</v>
      </c>
      <c r="B11" s="15" t="s">
        <v>18</v>
      </c>
      <c r="C11" s="29" t="str">
        <f>[33]결승기록지!$C$11</f>
        <v>이도하</v>
      </c>
      <c r="D11" s="30" t="str">
        <f>[33]결승기록지!$E$11</f>
        <v>문산수억고</v>
      </c>
      <c r="E11" s="31">
        <f>[33]결승기록지!$F$11</f>
        <v>48.68</v>
      </c>
      <c r="F11" s="29" t="str">
        <f>[33]결승기록지!$C$12</f>
        <v>강민수</v>
      </c>
      <c r="G11" s="30" t="str">
        <f>[33]결승기록지!$E$12</f>
        <v>경남체육고</v>
      </c>
      <c r="H11" s="31">
        <f>[33]결승기록지!$F$12</f>
        <v>49.29</v>
      </c>
      <c r="I11" s="29" t="str">
        <f>[33]결승기록지!$C$13</f>
        <v>주진영</v>
      </c>
      <c r="J11" s="30" t="str">
        <f>[33]결승기록지!$E$13</f>
        <v>서울체육고</v>
      </c>
      <c r="K11" s="31">
        <f>[33]결승기록지!$F$13</f>
        <v>49.45</v>
      </c>
      <c r="L11" s="29" t="str">
        <f>[33]결승기록지!$C$14</f>
        <v>이승원</v>
      </c>
      <c r="M11" s="30" t="str">
        <f>[33]결승기록지!$E$14</f>
        <v>경기용인고</v>
      </c>
      <c r="N11" s="31">
        <f>[33]결승기록지!$F$14</f>
        <v>49.55</v>
      </c>
      <c r="O11" s="29" t="str">
        <f>[33]결승기록지!$C$15</f>
        <v>이창윤</v>
      </c>
      <c r="P11" s="30" t="str">
        <f>[33]결승기록지!$E$15</f>
        <v>경기체육고</v>
      </c>
      <c r="Q11" s="31">
        <f>[33]결승기록지!$F$15</f>
        <v>50.33</v>
      </c>
      <c r="R11" s="29" t="str">
        <f>[33]결승기록지!$C$16</f>
        <v>이시온</v>
      </c>
      <c r="S11" s="30" t="str">
        <f>[33]결승기록지!$E$16</f>
        <v>경기용인고</v>
      </c>
      <c r="T11" s="31">
        <f>[33]결승기록지!$F$16</f>
        <v>50.42</v>
      </c>
      <c r="U11" s="29"/>
      <c r="V11" s="30"/>
      <c r="W11" s="31"/>
      <c r="X11" s="29"/>
      <c r="Y11" s="30"/>
      <c r="Z11" s="31"/>
    </row>
    <row r="12" spans="1:26" s="127" customFormat="1" ht="13.5" customHeight="1">
      <c r="A12" s="51">
        <v>3</v>
      </c>
      <c r="B12" s="15" t="s">
        <v>64</v>
      </c>
      <c r="C12" s="29" t="str">
        <f>[34]결승기록지!$C$11</f>
        <v>임경민</v>
      </c>
      <c r="D12" s="30" t="str">
        <f>[34]결승기록지!$E$11</f>
        <v>지평고</v>
      </c>
      <c r="E12" s="31" t="str">
        <f>[34]결승기록지!$F$11</f>
        <v>1:55.83</v>
      </c>
      <c r="F12" s="29" t="str">
        <f>[34]결승기록지!$C$12</f>
        <v>이도영</v>
      </c>
      <c r="G12" s="30" t="str">
        <f>[34]결승기록지!$E$12</f>
        <v>충현고</v>
      </c>
      <c r="H12" s="31" t="str">
        <f>[34]결승기록지!$F$12</f>
        <v>1:55.98</v>
      </c>
      <c r="I12" s="29" t="str">
        <f>[34]결승기록지!$C$13</f>
        <v>노현우</v>
      </c>
      <c r="J12" s="30" t="str">
        <f>[34]결승기록지!$E$13</f>
        <v>강릉명륜고</v>
      </c>
      <c r="K12" s="31" t="str">
        <f>[34]결승기록지!$F$13</f>
        <v>1:59.16</v>
      </c>
      <c r="L12" s="29" t="str">
        <f>[34]결승기록지!$C$14</f>
        <v>정규원</v>
      </c>
      <c r="M12" s="30" t="str">
        <f>[34]결승기록지!$E$14</f>
        <v>충남체육고</v>
      </c>
      <c r="N12" s="31" t="str">
        <f>[34]결승기록지!$F$14</f>
        <v>2:07.13</v>
      </c>
      <c r="O12" s="29" t="str">
        <f>[34]결승기록지!$C$15</f>
        <v>배기웅</v>
      </c>
      <c r="P12" s="30" t="str">
        <f>[34]결승기록지!$E$15</f>
        <v>울산스포츠과학고</v>
      </c>
      <c r="Q12" s="31" t="str">
        <f>[34]결승기록지!$F$15</f>
        <v>2:08.35</v>
      </c>
      <c r="R12" s="29" t="str">
        <f>[34]결승기록지!$C$16</f>
        <v>전성진</v>
      </c>
      <c r="S12" s="30" t="str">
        <f>[34]결승기록지!$E$16</f>
        <v>경북체육고</v>
      </c>
      <c r="T12" s="31" t="str">
        <f>[34]결승기록지!$F$16</f>
        <v>2:10.48</v>
      </c>
      <c r="U12" s="29" t="str">
        <f>[34]결승기록지!$C$17</f>
        <v>변정현</v>
      </c>
      <c r="V12" s="30" t="str">
        <f>[34]결승기록지!$E$17</f>
        <v>은행고</v>
      </c>
      <c r="W12" s="31" t="str">
        <f>[34]결승기록지!$F$17</f>
        <v>2:11.09</v>
      </c>
      <c r="X12" s="29"/>
      <c r="Y12" s="30"/>
      <c r="Z12" s="31"/>
    </row>
    <row r="13" spans="1:26" s="127" customFormat="1" ht="13.5" customHeight="1">
      <c r="A13" s="130">
        <v>1</v>
      </c>
      <c r="B13" s="15" t="s">
        <v>20</v>
      </c>
      <c r="C13" s="29" t="str">
        <f>[35]결승기록지!$C$11</f>
        <v>박종학</v>
      </c>
      <c r="D13" s="30" t="str">
        <f>[35]결승기록지!$E$11</f>
        <v>경기체육고</v>
      </c>
      <c r="E13" s="131" t="str">
        <f>[35]결승기록지!$F$11</f>
        <v>3:56.08</v>
      </c>
      <c r="F13" s="29" t="str">
        <f>[35]결승기록지!$C$12</f>
        <v>최세훈</v>
      </c>
      <c r="G13" s="30" t="str">
        <f>[35]결승기록지!$E$12</f>
        <v>전남체육고</v>
      </c>
      <c r="H13" s="131" t="str">
        <f>[35]결승기록지!$F$12</f>
        <v>4:03.21</v>
      </c>
      <c r="I13" s="29" t="str">
        <f>[35]결승기록지!$C$13</f>
        <v>이현서</v>
      </c>
      <c r="J13" s="30" t="str">
        <f>[35]결승기록지!$E$13</f>
        <v>강릉명륜고</v>
      </c>
      <c r="K13" s="131" t="str">
        <f>[35]결승기록지!$F$13</f>
        <v>4:03.26</v>
      </c>
      <c r="L13" s="29" t="str">
        <f>[35]결승기록지!$C$14</f>
        <v>박원빈</v>
      </c>
      <c r="M13" s="30" t="str">
        <f>[35]결승기록지!$E$14</f>
        <v>인천체육고</v>
      </c>
      <c r="N13" s="131" t="str">
        <f>[35]결승기록지!$F$14</f>
        <v>4:04.06</v>
      </c>
      <c r="O13" s="29" t="str">
        <f>[35]결승기록지!$C$15</f>
        <v>박지원</v>
      </c>
      <c r="P13" s="30" t="str">
        <f>[35]결승기록지!$E$15</f>
        <v>배문고</v>
      </c>
      <c r="Q13" s="131" t="str">
        <f>[35]결승기록지!$F$15</f>
        <v>4:06.63</v>
      </c>
      <c r="R13" s="29" t="str">
        <f>[35]결승기록지!$C$16</f>
        <v>이도영</v>
      </c>
      <c r="S13" s="30" t="str">
        <f>[35]결승기록지!$E$16</f>
        <v>충현고</v>
      </c>
      <c r="T13" s="131" t="str">
        <f>[35]결승기록지!$F$16</f>
        <v>4:07.03</v>
      </c>
      <c r="U13" s="29" t="str">
        <f>[35]결승기록지!$C$17</f>
        <v>전재원</v>
      </c>
      <c r="V13" s="30" t="str">
        <f>[35]결승기록지!$E$17</f>
        <v>배문고</v>
      </c>
      <c r="W13" s="131" t="str">
        <f>[35]결승기록지!$F$17</f>
        <v>4:07.12</v>
      </c>
      <c r="X13" s="29" t="str">
        <f>[35]결승기록지!$C$18</f>
        <v>오성일</v>
      </c>
      <c r="Y13" s="30" t="str">
        <f>[35]결승기록지!$E$18</f>
        <v>배문고</v>
      </c>
      <c r="Z13" s="131" t="str">
        <f>[35]결승기록지!$F$18</f>
        <v>4:07.69</v>
      </c>
    </row>
    <row r="14" spans="1:26" s="127" customFormat="1" ht="13.5" customHeight="1">
      <c r="A14" s="51">
        <v>3</v>
      </c>
      <c r="B14" s="15" t="s">
        <v>65</v>
      </c>
      <c r="C14" s="17" t="str">
        <f>[36]결승기록지!$C$11</f>
        <v>전재원</v>
      </c>
      <c r="D14" s="18" t="str">
        <f>[36]결승기록지!$E$11</f>
        <v>배문고</v>
      </c>
      <c r="E14" s="55" t="str">
        <f>[36]결승기록지!$F$11</f>
        <v>15:26.25</v>
      </c>
      <c r="F14" s="17" t="str">
        <f>[36]결승기록지!$C$12</f>
        <v>오성일</v>
      </c>
      <c r="G14" s="18" t="str">
        <f>[36]결승기록지!$E$12</f>
        <v>배문고</v>
      </c>
      <c r="H14" s="55" t="str">
        <f>[36]결승기록지!$F$12</f>
        <v>15:27.96</v>
      </c>
      <c r="I14" s="17" t="str">
        <f>[36]결승기록지!$C$13</f>
        <v>신용민</v>
      </c>
      <c r="J14" s="18" t="str">
        <f>[36]결승기록지!$E$13</f>
        <v>배문고</v>
      </c>
      <c r="K14" s="55" t="str">
        <f>[36]결승기록지!$F$13</f>
        <v>15:34.57</v>
      </c>
      <c r="L14" s="17" t="str">
        <f>[36]결승기록지!$C$14</f>
        <v>박종학</v>
      </c>
      <c r="M14" s="18" t="str">
        <f>[36]결승기록지!$E$14</f>
        <v>경기체육고</v>
      </c>
      <c r="N14" s="55" t="str">
        <f>[36]결승기록지!$F$14</f>
        <v>15:42.81</v>
      </c>
      <c r="O14" s="17" t="str">
        <f>[36]결승기록지!$C$15</f>
        <v>박주환</v>
      </c>
      <c r="P14" s="18" t="str">
        <f>[36]결승기록지!$E$15</f>
        <v>배문고</v>
      </c>
      <c r="Q14" s="55" t="str">
        <f>[36]결승기록지!$F$15</f>
        <v>15:42.91</v>
      </c>
      <c r="R14" s="17" t="str">
        <f>[36]결승기록지!$C$16</f>
        <v>박지원</v>
      </c>
      <c r="S14" s="18" t="str">
        <f>[36]결승기록지!$E$16</f>
        <v>배문고</v>
      </c>
      <c r="T14" s="55" t="str">
        <f>[36]결승기록지!$F$16</f>
        <v>15:52.99</v>
      </c>
      <c r="U14" s="17" t="str">
        <f>[36]결승기록지!$C$17</f>
        <v>최진혁</v>
      </c>
      <c r="V14" s="18" t="str">
        <f>[36]결승기록지!$E$17</f>
        <v>경기체육고</v>
      </c>
      <c r="W14" s="55" t="str">
        <f>[36]결승기록지!$F$17</f>
        <v>16:10.86</v>
      </c>
      <c r="X14" s="17" t="str">
        <f>[36]결승기록지!$C$18</f>
        <v>장주안</v>
      </c>
      <c r="Y14" s="18" t="str">
        <f>[36]결승기록지!$E$18</f>
        <v>경기소래고</v>
      </c>
      <c r="Z14" s="55" t="str">
        <f>[36]결승기록지!$F$18</f>
        <v>16:11.71</v>
      </c>
    </row>
    <row r="15" spans="1:26" s="127" customFormat="1" ht="13.5" customHeight="1">
      <c r="A15" s="113">
        <v>2</v>
      </c>
      <c r="B15" s="14" t="s">
        <v>22</v>
      </c>
      <c r="C15" s="35" t="str">
        <f>[37]결승기록지!$C$11</f>
        <v>손우승</v>
      </c>
      <c r="D15" s="36" t="str">
        <f>[37]결승기록지!$E$11</f>
        <v>인천체육고</v>
      </c>
      <c r="E15" s="37">
        <f>[37]결승기록지!$F$11</f>
        <v>15.15</v>
      </c>
      <c r="F15" s="35" t="str">
        <f>[37]결승기록지!$C$12</f>
        <v>김태윤</v>
      </c>
      <c r="G15" s="36" t="str">
        <f>[37]결승기록지!$E$12</f>
        <v>대구체육고</v>
      </c>
      <c r="H15" s="37">
        <f>[37]결승기록지!$F$12</f>
        <v>15.22</v>
      </c>
      <c r="I15" s="35" t="str">
        <f>[37]결승기록지!$C$13</f>
        <v>김대희</v>
      </c>
      <c r="J15" s="36" t="str">
        <f>[37]결승기록지!$E$13</f>
        <v>신명고</v>
      </c>
      <c r="K15" s="37">
        <f>[37]결승기록지!$F$13</f>
        <v>15.25</v>
      </c>
      <c r="L15" s="35" t="str">
        <f>[37]결승기록지!$C$14</f>
        <v>조한솔</v>
      </c>
      <c r="M15" s="36" t="str">
        <f>[37]결승기록지!$E$14</f>
        <v>전남체육고</v>
      </c>
      <c r="N15" s="37">
        <f>[37]결승기록지!$F$14</f>
        <v>15.58</v>
      </c>
      <c r="O15" s="35" t="str">
        <f>[37]결승기록지!$C$15</f>
        <v>임채민</v>
      </c>
      <c r="P15" s="36" t="str">
        <f>[37]결승기록지!$E$15</f>
        <v>광주체육고</v>
      </c>
      <c r="Q15" s="37">
        <f>[37]결승기록지!$F$15</f>
        <v>16.12</v>
      </c>
      <c r="R15" s="35" t="str">
        <f>[37]결승기록지!$C$16</f>
        <v>채종호</v>
      </c>
      <c r="S15" s="36" t="str">
        <f>[37]결승기록지!$E$16</f>
        <v>대구체육고</v>
      </c>
      <c r="T15" s="37">
        <f>[37]결승기록지!$F$16</f>
        <v>16.510000000000002</v>
      </c>
      <c r="U15" s="35"/>
      <c r="V15" s="36"/>
      <c r="W15" s="37"/>
      <c r="X15" s="35"/>
      <c r="Y15" s="36"/>
      <c r="Z15" s="37"/>
    </row>
    <row r="16" spans="1:26" s="127" customFormat="1" ht="13.5" customHeight="1">
      <c r="A16" s="113"/>
      <c r="B16" s="13" t="s">
        <v>16</v>
      </c>
      <c r="C16" s="38"/>
      <c r="D16" s="39" t="str">
        <f>[37]결승기록지!$G$8</f>
        <v>-0.4</v>
      </c>
      <c r="E16" s="40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0"/>
    </row>
    <row r="17" spans="1:26" s="127" customFormat="1" ht="13.5" customHeight="1">
      <c r="A17" s="51">
        <v>3</v>
      </c>
      <c r="B17" s="15" t="s">
        <v>66</v>
      </c>
      <c r="C17" s="17" t="str">
        <f>[38]결승기록지!$C$11</f>
        <v>장준</v>
      </c>
      <c r="D17" s="18" t="str">
        <f>[38]결승기록지!$E$11</f>
        <v>대구체육고</v>
      </c>
      <c r="E17" s="19">
        <f>[38]결승기록지!$F$11</f>
        <v>53.83</v>
      </c>
      <c r="F17" s="17" t="str">
        <f>[38]결승기록지!$C$12</f>
        <v>조한솔</v>
      </c>
      <c r="G17" s="18" t="str">
        <f>[38]결승기록지!$E$12</f>
        <v>전남체육고</v>
      </c>
      <c r="H17" s="19">
        <f>[38]결승기록지!$F$12</f>
        <v>54.32</v>
      </c>
      <c r="I17" s="17" t="str">
        <f>[38]결승기록지!$C$13</f>
        <v>엄소웅</v>
      </c>
      <c r="J17" s="18" t="str">
        <f>[38]결승기록지!$E$13</f>
        <v>용남고</v>
      </c>
      <c r="K17" s="19">
        <f>[38]결승기록지!$F$13</f>
        <v>54.52</v>
      </c>
      <c r="L17" s="17" t="str">
        <f>[38]결승기록지!$C$14</f>
        <v>유재석</v>
      </c>
      <c r="M17" s="18" t="str">
        <f>[38]결승기록지!$E$14</f>
        <v>경기체육고</v>
      </c>
      <c r="N17" s="19">
        <f>[38]결승기록지!$F$14</f>
        <v>55.46</v>
      </c>
      <c r="O17" s="17" t="str">
        <f>[38]결승기록지!$C$15</f>
        <v>김대희</v>
      </c>
      <c r="P17" s="18" t="str">
        <f>[38]결승기록지!$E$15</f>
        <v>신명고</v>
      </c>
      <c r="Q17" s="19">
        <f>[38]결승기록지!$F$15</f>
        <v>56.07</v>
      </c>
      <c r="R17" s="17" t="str">
        <f>[38]결승기록지!$C$16</f>
        <v>김동원</v>
      </c>
      <c r="S17" s="18" t="str">
        <f>[38]결승기록지!$E$16</f>
        <v>강원체육고</v>
      </c>
      <c r="T17" s="19">
        <f>[38]결승기록지!$F$16</f>
        <v>56.23</v>
      </c>
      <c r="U17" s="17" t="str">
        <f>[38]결승기록지!$C$17</f>
        <v>이시온</v>
      </c>
      <c r="V17" s="18" t="str">
        <f>[38]결승기록지!$E$17</f>
        <v>경기용인고</v>
      </c>
      <c r="W17" s="19">
        <f>[38]결승기록지!$F$17</f>
        <v>56.39</v>
      </c>
      <c r="X17" s="17" t="str">
        <f>[38]결승기록지!$C$18</f>
        <v>이현수</v>
      </c>
      <c r="Y17" s="18" t="str">
        <f>[38]결승기록지!$E$18</f>
        <v>대구체육고</v>
      </c>
      <c r="Z17" s="19">
        <f>[38]결승기록지!$F$18</f>
        <v>57.26</v>
      </c>
    </row>
    <row r="18" spans="1:26" s="127" customFormat="1" ht="15" customHeight="1">
      <c r="A18" s="51">
        <v>4</v>
      </c>
      <c r="B18" s="15" t="s">
        <v>67</v>
      </c>
      <c r="C18" s="17" t="str">
        <f>[39]결승기록지!$C$11</f>
        <v>박주환</v>
      </c>
      <c r="D18" s="18" t="str">
        <f>[39]결승기록지!$E$11</f>
        <v>배문고</v>
      </c>
      <c r="E18" s="19" t="str">
        <f>[39]결승기록지!$F$11</f>
        <v>9:57.00</v>
      </c>
      <c r="F18" s="17" t="str">
        <f>[39]결승기록지!$C$12</f>
        <v>박무영</v>
      </c>
      <c r="G18" s="18" t="str">
        <f>[39]결승기록지!$E$12</f>
        <v>순심고</v>
      </c>
      <c r="H18" s="19" t="str">
        <f>[39]결승기록지!$F$12</f>
        <v>10:03.00</v>
      </c>
      <c r="I18" s="17" t="str">
        <f>[39]결승기록지!$C$13</f>
        <v>박영민</v>
      </c>
      <c r="J18" s="18" t="str">
        <f>[39]결승기록지!$E$13</f>
        <v>배문고</v>
      </c>
      <c r="K18" s="19" t="str">
        <f>[39]결승기록지!$F$13</f>
        <v>10:12.93</v>
      </c>
      <c r="L18" s="17" t="str">
        <f>[39]결승기록지!$C$14</f>
        <v>임신순</v>
      </c>
      <c r="M18" s="18" t="str">
        <f>[39]결승기록지!$E$14</f>
        <v>단양고</v>
      </c>
      <c r="N18" s="19" t="str">
        <f>[39]결승기록지!$F$14</f>
        <v>10:22.16</v>
      </c>
      <c r="O18" s="17" t="str">
        <f>[39]결승기록지!$C$15</f>
        <v>김경민</v>
      </c>
      <c r="P18" s="18" t="str">
        <f>[39]결승기록지!$E$15</f>
        <v>경북체육고</v>
      </c>
      <c r="Q18" s="19" t="str">
        <f>[39]결승기록지!$F$15</f>
        <v>10:22.66</v>
      </c>
      <c r="R18" s="17" t="str">
        <f>[39]결승기록지!$C$16</f>
        <v>김승현</v>
      </c>
      <c r="S18" s="18" t="str">
        <f>[39]결승기록지!$E$16</f>
        <v>강릉명륜고</v>
      </c>
      <c r="T18" s="19" t="str">
        <f>[39]결승기록지!$F$16</f>
        <v>10:25.03</v>
      </c>
      <c r="U18" s="17" t="str">
        <f>[39]결승기록지!$C$17</f>
        <v>김민우</v>
      </c>
      <c r="V18" s="18" t="str">
        <f>[39]결승기록지!$E$17</f>
        <v>순심고</v>
      </c>
      <c r="W18" s="19" t="str">
        <f>[39]결승기록지!$F$17</f>
        <v>10:35.71</v>
      </c>
      <c r="X18" s="17" t="str">
        <f>[39]결승기록지!$C$18</f>
        <v>김주민</v>
      </c>
      <c r="Y18" s="18" t="str">
        <f>[39]결승기록지!$E$18</f>
        <v>강원체육고</v>
      </c>
      <c r="Z18" s="19" t="str">
        <f>[39]결승기록지!$F$18</f>
        <v>10:40.93</v>
      </c>
    </row>
    <row r="19" spans="1:26" s="127" customFormat="1" ht="15" customHeight="1">
      <c r="A19" s="51">
        <v>2</v>
      </c>
      <c r="B19" s="15" t="s">
        <v>68</v>
      </c>
      <c r="C19" s="17" t="str">
        <f>[40]결승기록지!$C$11</f>
        <v>송민기</v>
      </c>
      <c r="D19" s="18" t="str">
        <f>[40]결승기록지!$E$11</f>
        <v>인천체육고</v>
      </c>
      <c r="E19" s="19" t="str">
        <f>[40]결승기록지!$F$11</f>
        <v>51:09</v>
      </c>
      <c r="F19" s="17" t="str">
        <f>[40]결승기록지!$C$12</f>
        <v>함태경</v>
      </c>
      <c r="G19" s="18" t="str">
        <f>[40]결승기록지!$E$12</f>
        <v>영광공업고</v>
      </c>
      <c r="H19" s="19" t="str">
        <f>[40]결승기록지!$F$12</f>
        <v>56:05</v>
      </c>
      <c r="I19" s="17" t="str">
        <f>[40]결승기록지!$C$13</f>
        <v>강경수</v>
      </c>
      <c r="J19" s="18" t="str">
        <f>[40]결승기록지!$E$13</f>
        <v>인천체육고</v>
      </c>
      <c r="K19" s="19" t="str">
        <f>[40]결승기록지!$F$13</f>
        <v>57:02</v>
      </c>
      <c r="L19" s="17" t="str">
        <f>[40]결승기록지!$C$14</f>
        <v>김유민</v>
      </c>
      <c r="M19" s="18" t="str">
        <f>[40]결승기록지!$E$14</f>
        <v>경기체육고</v>
      </c>
      <c r="N19" s="19" t="str">
        <f>[40]결승기록지!$F$14</f>
        <v>1:01:17</v>
      </c>
      <c r="O19" s="17"/>
      <c r="P19" s="18"/>
      <c r="Q19" s="19"/>
      <c r="R19" s="17"/>
      <c r="S19" s="18"/>
      <c r="T19" s="19"/>
      <c r="U19" s="17"/>
      <c r="V19" s="18"/>
      <c r="W19" s="19"/>
      <c r="X19" s="17"/>
      <c r="Y19" s="18"/>
      <c r="Z19" s="19"/>
    </row>
    <row r="20" spans="1:26" s="127" customFormat="1" ht="13.5" customHeight="1">
      <c r="A20" s="113">
        <v>3</v>
      </c>
      <c r="B20" s="14" t="s">
        <v>24</v>
      </c>
      <c r="C20" s="20"/>
      <c r="D20" s="21" t="str">
        <f>[41]결승기록지!$E$11</f>
        <v>경북체육고</v>
      </c>
      <c r="E20" s="22">
        <f>[41]결승기록지!$F$11</f>
        <v>41.94</v>
      </c>
      <c r="F20" s="20"/>
      <c r="G20" s="21" t="str">
        <f>[41]결승기록지!$E$12</f>
        <v>대전체육고</v>
      </c>
      <c r="H20" s="22">
        <f>[41]결승기록지!$F$12</f>
        <v>42.13</v>
      </c>
      <c r="I20" s="20"/>
      <c r="J20" s="21" t="str">
        <f>[41]결승기록지!$E$13</f>
        <v>경남체육고</v>
      </c>
      <c r="K20" s="22">
        <f>[41]결승기록지!$F$13</f>
        <v>42.23</v>
      </c>
      <c r="L20" s="20"/>
      <c r="M20" s="21" t="str">
        <f>[41]결승기록지!$E$14</f>
        <v>경기체육고</v>
      </c>
      <c r="N20" s="22">
        <f>[41]결승기록지!$F$14</f>
        <v>42.23</v>
      </c>
      <c r="O20" s="20"/>
      <c r="P20" s="21" t="str">
        <f>[41]결승기록지!$E$15</f>
        <v>서울체육고</v>
      </c>
      <c r="Q20" s="22">
        <f>[41]결승기록지!$F$15</f>
        <v>43.29</v>
      </c>
      <c r="R20" s="20"/>
      <c r="S20" s="21" t="str">
        <f>[41]결승기록지!$E$16</f>
        <v>전남체육고</v>
      </c>
      <c r="T20" s="22">
        <f>[41]결승기록지!$F$16</f>
        <v>43.31</v>
      </c>
      <c r="U20" s="20"/>
      <c r="V20" s="21"/>
      <c r="W20" s="22"/>
      <c r="X20" s="20"/>
      <c r="Y20" s="21"/>
      <c r="Z20" s="22"/>
    </row>
    <row r="21" spans="1:26" s="127" customFormat="1" ht="13.5" customHeight="1">
      <c r="A21" s="113"/>
      <c r="B21" s="13"/>
      <c r="C21" s="132" t="str">
        <f>[41]결승기록지!$C$11</f>
        <v>전용하 정도영 이병규 강윤진</v>
      </c>
      <c r="D21" s="133"/>
      <c r="E21" s="134"/>
      <c r="F21" s="132" t="str">
        <f>[41]결승기록지!$C$12</f>
        <v>오윤석 김남혁 김효빈 강규범</v>
      </c>
      <c r="G21" s="133"/>
      <c r="H21" s="134"/>
      <c r="I21" s="132" t="str">
        <f>[41]결승기록지!$C$13</f>
        <v>김길훈 이승준 조현수 최선재</v>
      </c>
      <c r="J21" s="133"/>
      <c r="K21" s="134"/>
      <c r="L21" s="132" t="str">
        <f>[41]결승기록지!$C$14</f>
        <v>이찬윤 서민혁 김동하 이시몬</v>
      </c>
      <c r="M21" s="133"/>
      <c r="N21" s="134"/>
      <c r="O21" s="132" t="str">
        <f>[41]결승기록지!$C$15</f>
        <v>유지훈 곽현빈 이성진 주진영</v>
      </c>
      <c r="P21" s="133"/>
      <c r="Q21" s="134"/>
      <c r="R21" s="135" t="str">
        <f>[41]결승기록지!$C$16</f>
        <v>이연우 조영민 이창윤 강기훈</v>
      </c>
      <c r="S21" s="136"/>
      <c r="T21" s="137"/>
      <c r="U21" s="135"/>
      <c r="V21" s="136"/>
      <c r="W21" s="137"/>
      <c r="X21" s="135"/>
      <c r="Y21" s="136"/>
      <c r="Z21" s="137"/>
    </row>
    <row r="22" spans="1:26" s="127" customFormat="1" ht="13.5" customHeight="1">
      <c r="A22" s="113">
        <v>4</v>
      </c>
      <c r="B22" s="14" t="s">
        <v>25</v>
      </c>
      <c r="C22" s="20"/>
      <c r="D22" s="21" t="str">
        <f>[42]결승기록지!$E$11</f>
        <v>전남체육고등학교</v>
      </c>
      <c r="E22" s="22" t="str">
        <f>[42]결승기록지!$F$11</f>
        <v>3:21.48</v>
      </c>
      <c r="F22" s="20"/>
      <c r="G22" s="21" t="str">
        <f>[42]결승기록지!$E$12</f>
        <v>대구체육고등학교</v>
      </c>
      <c r="H22" s="22" t="str">
        <f>[42]결승기록지!$F$12</f>
        <v>3:22.79</v>
      </c>
      <c r="I22" s="20"/>
      <c r="J22" s="21" t="str">
        <f>[42]결승기록지!$E$13</f>
        <v>경복고등학교</v>
      </c>
      <c r="K22" s="22" t="str">
        <f>[42]결승기록지!$F$13</f>
        <v>3:24.08</v>
      </c>
      <c r="L22" s="20"/>
      <c r="M22" s="21" t="str">
        <f>[42]결승기록지!$E$14</f>
        <v>경북체육고등학교</v>
      </c>
      <c r="N22" s="22" t="str">
        <f>[42]결승기록지!$F$14</f>
        <v>3:24.41</v>
      </c>
      <c r="O22" s="20"/>
      <c r="P22" s="21" t="str">
        <f>[42]결승기록지!$E$15</f>
        <v>경기용인고등학교</v>
      </c>
      <c r="Q22" s="22" t="str">
        <f>[42]결승기록지!$F$15</f>
        <v>3:24.99</v>
      </c>
      <c r="R22" s="20"/>
      <c r="S22" s="21" t="str">
        <f>[42]결승기록지!$E$16</f>
        <v>용남고등학교</v>
      </c>
      <c r="T22" s="22" t="str">
        <f>[42]결승기록지!$F$16</f>
        <v>3:26.45</v>
      </c>
      <c r="U22" s="20"/>
      <c r="V22" s="21" t="str">
        <f>[42]결승기록지!$E$17</f>
        <v>광주체육고등학교</v>
      </c>
      <c r="W22" s="22" t="str">
        <f>[42]결승기록지!$F$17</f>
        <v>3:33.07</v>
      </c>
      <c r="X22" s="20"/>
      <c r="Y22" s="21"/>
      <c r="Z22" s="22"/>
    </row>
    <row r="23" spans="1:26" s="127" customFormat="1" ht="13.5" customHeight="1">
      <c r="A23" s="113"/>
      <c r="B23" s="13"/>
      <c r="C23" s="135" t="str">
        <f>[42]결승기록지!$C$11</f>
        <v>조영민 이창윤 박용희 조한솔</v>
      </c>
      <c r="D23" s="136"/>
      <c r="E23" s="137"/>
      <c r="F23" s="135" t="str">
        <f>[42]결승기록지!$C$12</f>
        <v>이현수 장준 오건엽 김태윤</v>
      </c>
      <c r="G23" s="136"/>
      <c r="H23" s="137"/>
      <c r="I23" s="135" t="str">
        <f>[42]결승기록지!$C$13</f>
        <v>김장욱 김상범 박지훈 이의현</v>
      </c>
      <c r="J23" s="136"/>
      <c r="K23" s="137"/>
      <c r="L23" s="135" t="str">
        <f>[42]결승기록지!$C$14</f>
        <v>전용하 이병규 안경우 김하늘</v>
      </c>
      <c r="M23" s="136"/>
      <c r="N23" s="137"/>
      <c r="O23" s="135" t="str">
        <f>[42]결승기록지!$C$15</f>
        <v>이현민 이승원 김진영 이시온</v>
      </c>
      <c r="P23" s="136"/>
      <c r="Q23" s="137"/>
      <c r="R23" s="135" t="str">
        <f>[42]결승기록지!$C$16</f>
        <v>이돈길 엄소웅 이혁기 홍건의</v>
      </c>
      <c r="S23" s="136"/>
      <c r="T23" s="137"/>
      <c r="U23" s="135" t="str">
        <f>[42]결승기록지!$C$17</f>
        <v>이원빈 임채민 문지태 김우혁</v>
      </c>
      <c r="V23" s="136"/>
      <c r="W23" s="137"/>
      <c r="X23" s="135"/>
      <c r="Y23" s="136"/>
      <c r="Z23" s="137"/>
    </row>
    <row r="24" spans="1:26" s="127" customFormat="1" ht="13.5" customHeight="1">
      <c r="A24" s="52">
        <v>1</v>
      </c>
      <c r="B24" s="14" t="s">
        <v>26</v>
      </c>
      <c r="C24" s="20" t="str">
        <f>[43]높이!$C$11</f>
        <v>서종휘</v>
      </c>
      <c r="D24" s="21" t="str">
        <f>[43]높이!$E$11</f>
        <v>인천체육고</v>
      </c>
      <c r="E24" s="22" t="str">
        <f>[43]높이!$F$11</f>
        <v>2.12CT</v>
      </c>
      <c r="F24" s="20" t="str">
        <f>[43]높이!$C$12</f>
        <v>박순호</v>
      </c>
      <c r="G24" s="21" t="str">
        <f>[43]높이!$E$12</f>
        <v>문산수억고</v>
      </c>
      <c r="H24" s="22">
        <f>[43]높이!$F$12</f>
        <v>2.0499999999999998</v>
      </c>
      <c r="I24" s="20" t="str">
        <f>[43]높이!$C$13</f>
        <v>박성민</v>
      </c>
      <c r="J24" s="21" t="str">
        <f>[43]높이!$E$13</f>
        <v>전남체육고</v>
      </c>
      <c r="K24" s="22">
        <f>[43]높이!$F$13</f>
        <v>1.96</v>
      </c>
      <c r="L24" s="20" t="str">
        <f>[43]높이!$C$14</f>
        <v>유성은</v>
      </c>
      <c r="M24" s="21" t="str">
        <f>[43]높이!$E$14</f>
        <v>충북체육고</v>
      </c>
      <c r="N24" s="22">
        <f>[43]높이!$F$14</f>
        <v>1.96</v>
      </c>
      <c r="O24" s="20" t="str">
        <f>[43]높이!$C$15</f>
        <v>이준현</v>
      </c>
      <c r="P24" s="21" t="str">
        <f>[43]높이!$E$15</f>
        <v>포항두호고</v>
      </c>
      <c r="Q24" s="22" t="str">
        <f>[43]높이!$F$15</f>
        <v>1.90</v>
      </c>
      <c r="R24" s="20" t="str">
        <f>[43]높이!$C$16</f>
        <v>차종원</v>
      </c>
      <c r="S24" s="21" t="str">
        <f>[43]높이!$E$16</f>
        <v>울산스포츠과학고</v>
      </c>
      <c r="T24" s="22">
        <f>[43]높이!$F$16</f>
        <v>1.85</v>
      </c>
      <c r="U24" s="20"/>
      <c r="V24" s="21"/>
      <c r="W24" s="22"/>
      <c r="X24" s="20"/>
      <c r="Y24" s="21"/>
      <c r="Z24" s="22"/>
    </row>
    <row r="25" spans="1:26" s="127" customFormat="1" ht="13.5" customHeight="1">
      <c r="A25" s="51">
        <v>1</v>
      </c>
      <c r="B25" s="15" t="s">
        <v>27</v>
      </c>
      <c r="C25" s="17" t="str">
        <f>[43]장대!$C$11</f>
        <v>이한이</v>
      </c>
      <c r="D25" s="18" t="str">
        <f>[43]장대!$E$11</f>
        <v>경기체육고</v>
      </c>
      <c r="E25" s="19" t="str">
        <f>[43]장대!$F$11</f>
        <v>4.40</v>
      </c>
      <c r="F25" s="17" t="str">
        <f>[43]장대!$C$12</f>
        <v>이동현</v>
      </c>
      <c r="G25" s="18" t="str">
        <f>[43]장대!$E$12</f>
        <v>대전체육고</v>
      </c>
      <c r="H25" s="19" t="str">
        <f>[43]장대!$F$12</f>
        <v>4.00</v>
      </c>
      <c r="I25" s="17" t="str">
        <f>[43]장대!$C$13</f>
        <v>권순욱</v>
      </c>
      <c r="J25" s="18" t="str">
        <f>[43]장대!$E$13</f>
        <v>울산스포츠과학고</v>
      </c>
      <c r="K25" s="19" t="str">
        <f>[43]장대!$F$13</f>
        <v>3.80</v>
      </c>
      <c r="L25" s="17"/>
      <c r="M25" s="18"/>
      <c r="N25" s="19"/>
      <c r="O25" s="17"/>
      <c r="P25" s="18"/>
      <c r="Q25" s="19"/>
      <c r="R25" s="17"/>
      <c r="S25" s="18"/>
      <c r="T25" s="19"/>
      <c r="U25" s="17"/>
      <c r="V25" s="18"/>
      <c r="W25" s="19"/>
      <c r="X25" s="17"/>
      <c r="Y25" s="18"/>
      <c r="Z25" s="19"/>
    </row>
    <row r="26" spans="1:26" s="127" customFormat="1" ht="13.5" customHeight="1">
      <c r="A26" s="113">
        <v>1</v>
      </c>
      <c r="B26" s="14" t="s">
        <v>28</v>
      </c>
      <c r="C26" s="20" t="str">
        <f>[43]멀리!$C$11</f>
        <v>이승준</v>
      </c>
      <c r="D26" s="21" t="str">
        <f>[43]멀리!$E$11</f>
        <v>경기유신고</v>
      </c>
      <c r="E26" s="22">
        <f>[43]멀리!$F$11</f>
        <v>7.43</v>
      </c>
      <c r="F26" s="20" t="str">
        <f>[43]멀리!$C$12</f>
        <v>심지민</v>
      </c>
      <c r="G26" s="21" t="str">
        <f>[43]멀리!$E$12</f>
        <v>경기체육고</v>
      </c>
      <c r="H26" s="22">
        <f>[43]멀리!$F$12</f>
        <v>7.42</v>
      </c>
      <c r="I26" s="20" t="str">
        <f>[43]멀리!$C$13</f>
        <v>최종훈</v>
      </c>
      <c r="J26" s="21" t="str">
        <f>[43]멀리!$E$13</f>
        <v>경기체육고</v>
      </c>
      <c r="K26" s="22">
        <f>[43]멀리!$F$13</f>
        <v>7.16</v>
      </c>
      <c r="L26" s="20" t="str">
        <f>[43]멀리!$C$14</f>
        <v>서현민</v>
      </c>
      <c r="M26" s="21" t="str">
        <f>[43]멀리!$E$14</f>
        <v>경북체육고</v>
      </c>
      <c r="N26" s="22">
        <f>[43]멀리!$F$14</f>
        <v>7.01</v>
      </c>
      <c r="O26" s="20" t="str">
        <f>[43]멀리!$C$15</f>
        <v>전창민</v>
      </c>
      <c r="P26" s="21" t="str">
        <f>[43]멀리!$E$15</f>
        <v>세정상업고</v>
      </c>
      <c r="Q26" s="22">
        <f>[43]멀리!$F$15</f>
        <v>6.87</v>
      </c>
      <c r="R26" s="20" t="str">
        <f>[43]멀리!$C$16</f>
        <v>김범일</v>
      </c>
      <c r="S26" s="21" t="str">
        <f>[43]멀리!$E$16</f>
        <v>경북체육고</v>
      </c>
      <c r="T26" s="22">
        <f>[43]멀리!$F$16</f>
        <v>6.79</v>
      </c>
      <c r="U26" s="20" t="str">
        <f>[43]멀리!$C$17</f>
        <v>김태환</v>
      </c>
      <c r="V26" s="21" t="str">
        <f>[43]멀리!$E$17</f>
        <v>경기체육고</v>
      </c>
      <c r="W26" s="22">
        <f>[43]멀리!$F$17</f>
        <v>6.77</v>
      </c>
      <c r="X26" s="20" t="str">
        <f>[43]멀리!$C$18</f>
        <v>조성태</v>
      </c>
      <c r="Y26" s="21" t="str">
        <f>[43]멀리!$E$18</f>
        <v>포항두호고</v>
      </c>
      <c r="Z26" s="22">
        <f>[43]멀리!$F$18</f>
        <v>6.67</v>
      </c>
    </row>
    <row r="27" spans="1:26" s="127" customFormat="1" ht="13.5" customHeight="1">
      <c r="A27" s="113"/>
      <c r="B27" s="13" t="s">
        <v>16</v>
      </c>
      <c r="C27" s="42"/>
      <c r="D27" s="138">
        <f>[43]멀리!$G$11</f>
        <v>1.2</v>
      </c>
      <c r="E27" s="44"/>
      <c r="F27" s="42"/>
      <c r="G27" s="138" t="str">
        <f>[43]멀리!$G$12</f>
        <v>2.0</v>
      </c>
      <c r="H27" s="44"/>
      <c r="I27" s="42"/>
      <c r="J27" s="138" t="str">
        <f>[43]멀리!$G$13</f>
        <v>-0.3</v>
      </c>
      <c r="K27" s="44"/>
      <c r="L27" s="42"/>
      <c r="M27" s="138" t="str">
        <f>[43]멀리!$G$14</f>
        <v>2.8</v>
      </c>
      <c r="N27" s="139" t="s">
        <v>55</v>
      </c>
      <c r="O27" s="42"/>
      <c r="P27" s="138" t="str">
        <f>[43]멀리!$G$15</f>
        <v>0.9</v>
      </c>
      <c r="Q27" s="44"/>
      <c r="R27" s="42"/>
      <c r="S27" s="138">
        <f>[43]멀리!$G$16</f>
        <v>2.4</v>
      </c>
      <c r="T27" s="139" t="s">
        <v>55</v>
      </c>
      <c r="U27" s="42"/>
      <c r="V27" s="138" t="str">
        <f>[43]멀리!$G$17</f>
        <v>0.0</v>
      </c>
      <c r="W27" s="44"/>
      <c r="X27" s="42"/>
      <c r="Y27" s="138" t="str">
        <f>[43]멀리!$G$18</f>
        <v>1.6</v>
      </c>
      <c r="Z27" s="44"/>
    </row>
    <row r="28" spans="1:26" s="127" customFormat="1" ht="13.5" customHeight="1">
      <c r="A28" s="113">
        <v>3</v>
      </c>
      <c r="B28" s="14" t="s">
        <v>29</v>
      </c>
      <c r="C28" s="20" t="str">
        <f>[43]세단!$C$11</f>
        <v>노승우</v>
      </c>
      <c r="D28" s="21" t="str">
        <f>[43]세단!$E$11</f>
        <v>광주체육고</v>
      </c>
      <c r="E28" s="22">
        <f>[43]세단!$F$11</f>
        <v>14.76</v>
      </c>
      <c r="F28" s="20" t="str">
        <f>[43]세단!$C$12</f>
        <v>문성빈</v>
      </c>
      <c r="G28" s="21" t="str">
        <f>[43]세단!$E$12</f>
        <v>경기소래고</v>
      </c>
      <c r="H28" s="22">
        <f>[43]세단!$F$12</f>
        <v>14.65</v>
      </c>
      <c r="I28" s="20" t="str">
        <f>[43]세단!$C$13</f>
        <v>박지원</v>
      </c>
      <c r="J28" s="21" t="str">
        <f>[43]세단!$E$13</f>
        <v>경복고등학교</v>
      </c>
      <c r="K28" s="22">
        <f>[43]세단!$F$13</f>
        <v>14.51</v>
      </c>
      <c r="L28" s="20" t="str">
        <f>[43]세단!$C$14</f>
        <v>최종훈</v>
      </c>
      <c r="M28" s="21" t="str">
        <f>[43]세단!$E$14</f>
        <v>경기체육고</v>
      </c>
      <c r="N28" s="22">
        <f>[43]세단!$F$14</f>
        <v>14.26</v>
      </c>
      <c r="O28" s="20" t="str">
        <f>[43]세단!$C$15</f>
        <v>윤성현</v>
      </c>
      <c r="P28" s="21" t="str">
        <f>[43]세단!$E$15</f>
        <v>경남체육고</v>
      </c>
      <c r="Q28" s="22">
        <f>[43]세단!$F$15</f>
        <v>14.02</v>
      </c>
      <c r="R28" s="20" t="str">
        <f>[43]세단!$C$16</f>
        <v>강태윤</v>
      </c>
      <c r="S28" s="21" t="str">
        <f>[43]세단!$E$16</f>
        <v>강원체육고</v>
      </c>
      <c r="T28" s="22">
        <f>[43]세단!$F$16</f>
        <v>13.55</v>
      </c>
      <c r="U28" s="20" t="str">
        <f>[43]세단!$C$17</f>
        <v>유성은</v>
      </c>
      <c r="V28" s="21" t="str">
        <f>[43]세단!$E$17</f>
        <v>충북체육고</v>
      </c>
      <c r="W28" s="22" t="str">
        <f>[43]세단!$F$17</f>
        <v>13.50</v>
      </c>
      <c r="X28" s="20" t="str">
        <f>[43]세단!$C$18</f>
        <v>송영조</v>
      </c>
      <c r="Y28" s="21" t="str">
        <f>[43]세단!$E$18</f>
        <v>강일고</v>
      </c>
      <c r="Z28" s="22">
        <f>[43]세단!$F$18</f>
        <v>13.47</v>
      </c>
    </row>
    <row r="29" spans="1:26" s="127" customFormat="1" ht="13.5" customHeight="1">
      <c r="A29" s="113"/>
      <c r="B29" s="13" t="s">
        <v>16</v>
      </c>
      <c r="C29" s="42"/>
      <c r="D29" s="43" t="str">
        <f>[43]세단!$G$11</f>
        <v>3.1</v>
      </c>
      <c r="E29" s="139" t="s">
        <v>55</v>
      </c>
      <c r="F29" s="42"/>
      <c r="G29" s="43" t="str">
        <f>[43]세단!$G$12</f>
        <v>2.5</v>
      </c>
      <c r="H29" s="139" t="s">
        <v>55</v>
      </c>
      <c r="I29" s="42"/>
      <c r="J29" s="43" t="str">
        <f>[43]세단!$G$13</f>
        <v>2.8</v>
      </c>
      <c r="K29" s="139" t="s">
        <v>55</v>
      </c>
      <c r="L29" s="42"/>
      <c r="M29" s="43" t="str">
        <f>[43]세단!$G$14</f>
        <v>1.3</v>
      </c>
      <c r="N29" s="44"/>
      <c r="O29" s="42"/>
      <c r="P29" s="43" t="str">
        <f>[43]세단!$G$15</f>
        <v>1.0</v>
      </c>
      <c r="Q29" s="44"/>
      <c r="R29" s="42"/>
      <c r="S29" s="43" t="str">
        <f>[43]세단!$G$16</f>
        <v>1.7</v>
      </c>
      <c r="T29" s="44"/>
      <c r="U29" s="42"/>
      <c r="V29" s="43" t="str">
        <f>[43]세단!$G$17</f>
        <v>1.0</v>
      </c>
      <c r="W29" s="44"/>
      <c r="X29" s="42"/>
      <c r="Y29" s="43" t="str">
        <f>[43]세단!$G$18</f>
        <v>0.8</v>
      </c>
      <c r="Z29" s="44"/>
    </row>
    <row r="30" spans="1:26" s="127" customFormat="1" ht="13.5" customHeight="1">
      <c r="A30" s="51">
        <v>3</v>
      </c>
      <c r="B30" s="15" t="s">
        <v>30</v>
      </c>
      <c r="C30" s="17" t="str">
        <f>[43]포환!$C$11</f>
        <v>이도훈</v>
      </c>
      <c r="D30" s="18" t="str">
        <f>[43]포환!$E$11</f>
        <v>경주고</v>
      </c>
      <c r="E30" s="19">
        <f>[43]포환!$F$11</f>
        <v>17.07</v>
      </c>
      <c r="F30" s="17" t="str">
        <f>[43]포환!$C$12</f>
        <v>이성빈</v>
      </c>
      <c r="G30" s="18" t="str">
        <f>[43]포환!$E$12</f>
        <v>이리공업고</v>
      </c>
      <c r="H30" s="19">
        <f>[43]포환!$F$12</f>
        <v>16.43</v>
      </c>
      <c r="I30" s="17" t="str">
        <f>[43]포환!$C$13</f>
        <v>이규태</v>
      </c>
      <c r="J30" s="18" t="str">
        <f>[43]포환!$E$13</f>
        <v>포천일고</v>
      </c>
      <c r="K30" s="19">
        <f>[43]포환!$F$13</f>
        <v>15.95</v>
      </c>
      <c r="L30" s="17" t="str">
        <f>[43]포환!$C$14</f>
        <v>윤은철</v>
      </c>
      <c r="M30" s="18" t="str">
        <f>[43]포환!$E$14</f>
        <v>충현고</v>
      </c>
      <c r="N30" s="19" t="str">
        <f>[43]포환!$F$14</f>
        <v>15.70</v>
      </c>
      <c r="O30" s="17" t="str">
        <f>[43]포환!$C$15</f>
        <v>양재우</v>
      </c>
      <c r="P30" s="18" t="str">
        <f>[43]포환!$E$15</f>
        <v>강원체육고</v>
      </c>
      <c r="Q30" s="19">
        <f>[43]포환!$F$15</f>
        <v>14.65</v>
      </c>
      <c r="R30" s="17" t="str">
        <f>[43]포환!$C$16</f>
        <v>박현민</v>
      </c>
      <c r="S30" s="18" t="str">
        <f>[43]포환!$E$16</f>
        <v>경북체육고</v>
      </c>
      <c r="T30" s="19">
        <f>[43]포환!$F$16</f>
        <v>13.01</v>
      </c>
      <c r="U30" s="17" t="str">
        <f>[43]포환!$C$17</f>
        <v>이요섭</v>
      </c>
      <c r="V30" s="18" t="str">
        <f>[43]포환!$E$17</f>
        <v>충현고</v>
      </c>
      <c r="W30" s="19">
        <f>[43]포환!$F$17</f>
        <v>12.43</v>
      </c>
      <c r="X30" s="17" t="str">
        <f>[43]포환!$C$18</f>
        <v>김희준</v>
      </c>
      <c r="Y30" s="18" t="str">
        <f>[43]포환!$E$18</f>
        <v>경기체육고</v>
      </c>
      <c r="Z30" s="19" t="str">
        <f>[43]포환!$F$18</f>
        <v>12.10</v>
      </c>
    </row>
    <row r="31" spans="1:26" s="127" customFormat="1" ht="13.5" customHeight="1">
      <c r="A31" s="51">
        <v>1</v>
      </c>
      <c r="B31" s="15" t="s">
        <v>31</v>
      </c>
      <c r="C31" s="17" t="str">
        <f>[43]원반!$C$11</f>
        <v>장민수</v>
      </c>
      <c r="D31" s="18" t="str">
        <f>[43]원반!$E$11</f>
        <v>충현고</v>
      </c>
      <c r="E31" s="19">
        <f>[43]원반!$F$11</f>
        <v>47.19</v>
      </c>
      <c r="F31" s="17" t="str">
        <f>[43]원반!$C$12</f>
        <v>우인하</v>
      </c>
      <c r="G31" s="18" t="str">
        <f>[43]원반!$E$12</f>
        <v>문창고</v>
      </c>
      <c r="H31" s="19">
        <f>[43]원반!$F$12</f>
        <v>47.17</v>
      </c>
      <c r="I31" s="17" t="str">
        <f>[43]원반!$C$13</f>
        <v>서이주</v>
      </c>
      <c r="J31" s="18" t="str">
        <f>[43]원반!$E$13</f>
        <v>광주체육고</v>
      </c>
      <c r="K31" s="19">
        <f>[43]원반!$F$13</f>
        <v>42.94</v>
      </c>
      <c r="L31" s="17" t="str">
        <f>[43]원반!$C$14</f>
        <v>이승용</v>
      </c>
      <c r="M31" s="18" t="str">
        <f>[43]원반!$E$14</f>
        <v>영주동산고</v>
      </c>
      <c r="N31" s="19">
        <f>[43]원반!$F$14</f>
        <v>42.26</v>
      </c>
      <c r="O31" s="17" t="str">
        <f>[43]원반!$C$15</f>
        <v>김준수</v>
      </c>
      <c r="P31" s="18" t="str">
        <f>[43]원반!$E$15</f>
        <v>경북체육고</v>
      </c>
      <c r="Q31" s="19">
        <f>[43]원반!$F$15</f>
        <v>41.57</v>
      </c>
      <c r="R31" s="17" t="str">
        <f>[43]원반!$C$16</f>
        <v>손정빈</v>
      </c>
      <c r="S31" s="18" t="str">
        <f>[43]원반!$E$16</f>
        <v>강원체육고</v>
      </c>
      <c r="T31" s="19">
        <f>[43]원반!$F$16</f>
        <v>41.53</v>
      </c>
      <c r="U31" s="17" t="str">
        <f>[43]원반!$C$17</f>
        <v>이수한</v>
      </c>
      <c r="V31" s="18" t="str">
        <f>[43]원반!$E$17</f>
        <v>충북체육고</v>
      </c>
      <c r="W31" s="19">
        <f>[43]원반!$F$17</f>
        <v>41.27</v>
      </c>
      <c r="X31" s="17" t="str">
        <f>[43]원반!$C$18</f>
        <v>김민규</v>
      </c>
      <c r="Y31" s="18" t="str">
        <f>[43]원반!$E$18</f>
        <v>전남체육고</v>
      </c>
      <c r="Z31" s="19">
        <f>[43]원반!$F$18</f>
        <v>39.520000000000003</v>
      </c>
    </row>
    <row r="32" spans="1:26" s="127" customFormat="1" ht="13.5" customHeight="1">
      <c r="A32" s="51">
        <v>1</v>
      </c>
      <c r="B32" s="15" t="s">
        <v>69</v>
      </c>
      <c r="C32" s="17" t="str">
        <f>[43]해머!$C$11</f>
        <v>황미르</v>
      </c>
      <c r="D32" s="18" t="str">
        <f>[43]해머!$E$11</f>
        <v>이리공업고</v>
      </c>
      <c r="E32" s="19" t="str">
        <f>[43]해머!$F$11</f>
        <v>60.24</v>
      </c>
      <c r="F32" s="17" t="str">
        <f>[43]해머!$C$12</f>
        <v>유병호</v>
      </c>
      <c r="G32" s="18" t="str">
        <f>[43]해머!$E$12</f>
        <v>충북체육고</v>
      </c>
      <c r="H32" s="19" t="str">
        <f>[43]해머!$F$12</f>
        <v>53.56</v>
      </c>
      <c r="I32" s="17" t="str">
        <f>[43]해머!$C$13</f>
        <v>장형규</v>
      </c>
      <c r="J32" s="18" t="str">
        <f>[43]해머!$E$13</f>
        <v>울산스포츠과학고</v>
      </c>
      <c r="K32" s="19" t="str">
        <f>[43]해머!$F$13</f>
        <v>50.65</v>
      </c>
      <c r="L32" s="17" t="str">
        <f>[43]해머!$C$14</f>
        <v>이용준</v>
      </c>
      <c r="M32" s="18" t="str">
        <f>[43]해머!$E$14</f>
        <v>문창고</v>
      </c>
      <c r="N32" s="19" t="str">
        <f>[43]해머!$F$14</f>
        <v>46.90</v>
      </c>
      <c r="O32" s="17" t="str">
        <f>[43]해머!$C$15</f>
        <v>김한진</v>
      </c>
      <c r="P32" s="18" t="str">
        <f>[43]해머!$E$15</f>
        <v>울산스포츠과학고</v>
      </c>
      <c r="Q32" s="19" t="str">
        <f>[43]해머!$F$15</f>
        <v>46.26</v>
      </c>
      <c r="R32" s="17" t="str">
        <f>[43]해머!$C$16</f>
        <v>임정현</v>
      </c>
      <c r="S32" s="18" t="str">
        <f>[43]해머!$E$16</f>
        <v>경기체육고</v>
      </c>
      <c r="T32" s="19" t="str">
        <f>[43]해머!$F$16</f>
        <v>44.26</v>
      </c>
      <c r="U32" s="17" t="str">
        <f>[43]해머!$C$17</f>
        <v>정현호</v>
      </c>
      <c r="V32" s="18" t="str">
        <f>[43]해머!$E$17</f>
        <v>경기체육고</v>
      </c>
      <c r="W32" s="19" t="str">
        <f>[43]해머!$F$17</f>
        <v>42.38</v>
      </c>
      <c r="X32" s="17" t="str">
        <f>[43]해머!$C$18</f>
        <v>손정빈</v>
      </c>
      <c r="Y32" s="18" t="str">
        <f>[43]해머!$E$18</f>
        <v>강원체육고</v>
      </c>
      <c r="Z32" s="19" t="str">
        <f>[43]해머!$F$18</f>
        <v>31.64</v>
      </c>
    </row>
    <row r="33" spans="1:26" s="127" customFormat="1" ht="13.5" customHeight="1">
      <c r="A33" s="130">
        <v>2</v>
      </c>
      <c r="B33" s="15" t="s">
        <v>32</v>
      </c>
      <c r="C33" s="17" t="str">
        <f>[43]투창!$C$11</f>
        <v>이민우</v>
      </c>
      <c r="D33" s="18" t="str">
        <f>[43]투창!$E$11</f>
        <v>강원체육고</v>
      </c>
      <c r="E33" s="19">
        <f>[43]투창!$F$11</f>
        <v>62.76</v>
      </c>
      <c r="F33" s="17" t="str">
        <f>[43]투창!$C$12</f>
        <v>권용은</v>
      </c>
      <c r="G33" s="18" t="str">
        <f>[43]투창!$E$12</f>
        <v>문창고</v>
      </c>
      <c r="H33" s="19">
        <f>[43]투창!$F$12</f>
        <v>57.79</v>
      </c>
      <c r="I33" s="17" t="str">
        <f>[43]투창!$C$13</f>
        <v>이준형</v>
      </c>
      <c r="J33" s="18" t="str">
        <f>[43]투창!$E$13</f>
        <v>인천체육고</v>
      </c>
      <c r="K33" s="19" t="str">
        <f>[43]투창!$F$13</f>
        <v>56.00</v>
      </c>
      <c r="L33" s="17" t="str">
        <f>[43]투창!$C$14</f>
        <v>우석진</v>
      </c>
      <c r="M33" s="18" t="str">
        <f>[43]투창!$E$14</f>
        <v>경기체육고</v>
      </c>
      <c r="N33" s="19">
        <f>[43]투창!$F$14</f>
        <v>55.31</v>
      </c>
      <c r="O33" s="17" t="str">
        <f>[43]투창!$C$15</f>
        <v>최상호</v>
      </c>
      <c r="P33" s="18" t="str">
        <f>[43]투창!$E$15</f>
        <v>서울체육고</v>
      </c>
      <c r="Q33" s="19" t="str">
        <f>[43]투창!$F$15</f>
        <v>54.30</v>
      </c>
      <c r="R33" s="17" t="str">
        <f>[43]투창!$C$16</f>
        <v>김규덕</v>
      </c>
      <c r="S33" s="18" t="str">
        <f>[43]투창!$E$16</f>
        <v>강원체육고</v>
      </c>
      <c r="T33" s="19">
        <f>[43]투창!$F$16</f>
        <v>53.12</v>
      </c>
      <c r="U33" s="17" t="str">
        <f>[43]투창!$C$17</f>
        <v>양정호</v>
      </c>
      <c r="V33" s="18" t="str">
        <f>[43]투창!$E$17</f>
        <v>강원체육고</v>
      </c>
      <c r="W33" s="19">
        <f>[43]투창!$F$17</f>
        <v>53.01</v>
      </c>
      <c r="X33" s="17" t="str">
        <f>[43]투창!$C$18</f>
        <v>문세진</v>
      </c>
      <c r="Y33" s="18" t="str">
        <f>[43]투창!$E$18</f>
        <v>경기체육고</v>
      </c>
      <c r="Z33" s="19">
        <f>[43]투창!$F$18</f>
        <v>51.65</v>
      </c>
    </row>
    <row r="34" spans="1:26" s="127" customFormat="1" ht="13.5" customHeight="1">
      <c r="A34" s="51">
        <v>2</v>
      </c>
      <c r="B34" s="15" t="s">
        <v>70</v>
      </c>
      <c r="C34" s="17" t="str">
        <f>'[43]10종경기'!$C$11</f>
        <v>신동헌</v>
      </c>
      <c r="D34" s="18" t="str">
        <f>'[43]10종경기'!$E$11</f>
        <v>충남고</v>
      </c>
      <c r="E34" s="19" t="str">
        <f>'[43]10종경기'!$F$11</f>
        <v>4,978점</v>
      </c>
      <c r="F34" s="17" t="str">
        <f>'[43]10종경기'!$C$12</f>
        <v>류광현</v>
      </c>
      <c r="G34" s="18" t="str">
        <f>'[43]10종경기'!$E$12</f>
        <v>경북체육고</v>
      </c>
      <c r="H34" s="19" t="str">
        <f>'[43]10종경기'!$F$12</f>
        <v>4,488점</v>
      </c>
      <c r="I34" s="17" t="str">
        <f>'[43]10종경기'!$C$13</f>
        <v>김대하</v>
      </c>
      <c r="J34" s="18" t="str">
        <f>'[43]10종경기'!$E$13</f>
        <v>서울체육고</v>
      </c>
      <c r="K34" s="19" t="str">
        <f>'[43]10종경기'!$F$13</f>
        <v>3,964점</v>
      </c>
      <c r="L34" s="17"/>
      <c r="M34" s="18"/>
      <c r="N34" s="19"/>
      <c r="O34" s="17"/>
      <c r="P34" s="18"/>
      <c r="Q34" s="19"/>
      <c r="R34" s="17"/>
      <c r="S34" s="18"/>
      <c r="T34" s="19"/>
      <c r="U34" s="17"/>
      <c r="V34" s="18"/>
      <c r="W34" s="19"/>
      <c r="X34" s="17"/>
      <c r="Y34" s="18"/>
      <c r="Z34" s="19"/>
    </row>
    <row r="35" spans="1:26" s="127" customFormat="1" ht="13.5" customHeight="1">
      <c r="A35" s="54"/>
      <c r="B35" s="34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s="127" customFormat="1" ht="15.75" customHeight="1">
      <c r="A36" s="54"/>
      <c r="B36" s="11" t="s">
        <v>71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9" customFormat="1" ht="14.25" customHeight="1">
      <c r="A37" s="53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s="48" customFormat="1">
      <c r="A38" s="53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</sheetData>
  <mergeCells count="26"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  <mergeCell ref="F21:H21"/>
    <mergeCell ref="I21:K21"/>
    <mergeCell ref="L21:N21"/>
    <mergeCell ref="O21:Q21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showGridLines="0" view="pageBreakPreview" zoomScale="120" zoomScaleSheetLayoutView="120" workbookViewId="0">
      <selection activeCell="A9" sqref="A9:A10"/>
    </sheetView>
  </sheetViews>
  <sheetFormatPr defaultRowHeight="14.4"/>
  <cols>
    <col min="1" max="1" width="2.296875" style="53" customWidth="1"/>
    <col min="2" max="2" width="5.3984375" customWidth="1"/>
    <col min="3" max="3" width="3.796875" customWidth="1"/>
    <col min="4" max="4" width="4.796875" customWidth="1"/>
    <col min="5" max="5" width="5.796875" customWidth="1"/>
    <col min="6" max="6" width="3.796875" customWidth="1"/>
    <col min="7" max="7" width="4.796875" customWidth="1"/>
    <col min="8" max="8" width="5.796875" customWidth="1"/>
    <col min="9" max="9" width="3.796875" customWidth="1"/>
    <col min="10" max="10" width="4.796875" customWidth="1"/>
    <col min="11" max="11" width="5.796875" customWidth="1"/>
    <col min="12" max="12" width="3.796875" customWidth="1"/>
    <col min="13" max="13" width="4.796875" customWidth="1"/>
    <col min="14" max="14" width="5.796875" customWidth="1"/>
    <col min="15" max="15" width="3.796875" customWidth="1"/>
    <col min="16" max="16" width="4.796875" customWidth="1"/>
    <col min="17" max="17" width="5.796875" customWidth="1"/>
    <col min="18" max="18" width="3.796875" customWidth="1"/>
    <col min="19" max="19" width="4.796875" customWidth="1"/>
    <col min="20" max="20" width="5.796875" customWidth="1"/>
    <col min="21" max="21" width="3.796875" customWidth="1"/>
    <col min="22" max="22" width="4.796875" customWidth="1"/>
    <col min="23" max="23" width="5.796875" customWidth="1"/>
    <col min="24" max="24" width="3.796875" customWidth="1"/>
    <col min="25" max="25" width="4.796875" customWidth="1"/>
    <col min="26" max="26" width="5.796875" customWidth="1"/>
    <col min="257" max="257" width="2.296875" customWidth="1"/>
    <col min="258" max="258" width="5.3984375" customWidth="1"/>
    <col min="259" max="259" width="3.796875" customWidth="1"/>
    <col min="260" max="260" width="4.796875" customWidth="1"/>
    <col min="261" max="261" width="5.796875" customWidth="1"/>
    <col min="262" max="262" width="3.796875" customWidth="1"/>
    <col min="263" max="263" width="4.796875" customWidth="1"/>
    <col min="264" max="264" width="5.796875" customWidth="1"/>
    <col min="265" max="265" width="3.796875" customWidth="1"/>
    <col min="266" max="266" width="4.796875" customWidth="1"/>
    <col min="267" max="267" width="5.796875" customWidth="1"/>
    <col min="268" max="268" width="3.796875" customWidth="1"/>
    <col min="269" max="269" width="4.796875" customWidth="1"/>
    <col min="270" max="270" width="5.796875" customWidth="1"/>
    <col min="271" max="271" width="3.796875" customWidth="1"/>
    <col min="272" max="272" width="4.796875" customWidth="1"/>
    <col min="273" max="273" width="5.796875" customWidth="1"/>
    <col min="274" max="274" width="3.796875" customWidth="1"/>
    <col min="275" max="275" width="4.796875" customWidth="1"/>
    <col min="276" max="276" width="5.796875" customWidth="1"/>
    <col min="277" max="277" width="3.796875" customWidth="1"/>
    <col min="278" max="278" width="4.796875" customWidth="1"/>
    <col min="279" max="279" width="5.796875" customWidth="1"/>
    <col min="280" max="280" width="3.796875" customWidth="1"/>
    <col min="281" max="281" width="4.796875" customWidth="1"/>
    <col min="282" max="282" width="5.796875" customWidth="1"/>
    <col min="513" max="513" width="2.296875" customWidth="1"/>
    <col min="514" max="514" width="5.3984375" customWidth="1"/>
    <col min="515" max="515" width="3.796875" customWidth="1"/>
    <col min="516" max="516" width="4.796875" customWidth="1"/>
    <col min="517" max="517" width="5.796875" customWidth="1"/>
    <col min="518" max="518" width="3.796875" customWidth="1"/>
    <col min="519" max="519" width="4.796875" customWidth="1"/>
    <col min="520" max="520" width="5.796875" customWidth="1"/>
    <col min="521" max="521" width="3.796875" customWidth="1"/>
    <col min="522" max="522" width="4.796875" customWidth="1"/>
    <col min="523" max="523" width="5.796875" customWidth="1"/>
    <col min="524" max="524" width="3.796875" customWidth="1"/>
    <col min="525" max="525" width="4.796875" customWidth="1"/>
    <col min="526" max="526" width="5.796875" customWidth="1"/>
    <col min="527" max="527" width="3.796875" customWidth="1"/>
    <col min="528" max="528" width="4.796875" customWidth="1"/>
    <col min="529" max="529" width="5.796875" customWidth="1"/>
    <col min="530" max="530" width="3.796875" customWidth="1"/>
    <col min="531" max="531" width="4.796875" customWidth="1"/>
    <col min="532" max="532" width="5.796875" customWidth="1"/>
    <col min="533" max="533" width="3.796875" customWidth="1"/>
    <col min="534" max="534" width="4.796875" customWidth="1"/>
    <col min="535" max="535" width="5.796875" customWidth="1"/>
    <col min="536" max="536" width="3.796875" customWidth="1"/>
    <col min="537" max="537" width="4.796875" customWidth="1"/>
    <col min="538" max="538" width="5.796875" customWidth="1"/>
    <col min="769" max="769" width="2.296875" customWidth="1"/>
    <col min="770" max="770" width="5.3984375" customWidth="1"/>
    <col min="771" max="771" width="3.796875" customWidth="1"/>
    <col min="772" max="772" width="4.796875" customWidth="1"/>
    <col min="773" max="773" width="5.796875" customWidth="1"/>
    <col min="774" max="774" width="3.796875" customWidth="1"/>
    <col min="775" max="775" width="4.796875" customWidth="1"/>
    <col min="776" max="776" width="5.796875" customWidth="1"/>
    <col min="777" max="777" width="3.796875" customWidth="1"/>
    <col min="778" max="778" width="4.796875" customWidth="1"/>
    <col min="779" max="779" width="5.796875" customWidth="1"/>
    <col min="780" max="780" width="3.796875" customWidth="1"/>
    <col min="781" max="781" width="4.796875" customWidth="1"/>
    <col min="782" max="782" width="5.796875" customWidth="1"/>
    <col min="783" max="783" width="3.796875" customWidth="1"/>
    <col min="784" max="784" width="4.796875" customWidth="1"/>
    <col min="785" max="785" width="5.796875" customWidth="1"/>
    <col min="786" max="786" width="3.796875" customWidth="1"/>
    <col min="787" max="787" width="4.796875" customWidth="1"/>
    <col min="788" max="788" width="5.796875" customWidth="1"/>
    <col min="789" max="789" width="3.796875" customWidth="1"/>
    <col min="790" max="790" width="4.796875" customWidth="1"/>
    <col min="791" max="791" width="5.796875" customWidth="1"/>
    <col min="792" max="792" width="3.796875" customWidth="1"/>
    <col min="793" max="793" width="4.796875" customWidth="1"/>
    <col min="794" max="794" width="5.796875" customWidth="1"/>
    <col min="1025" max="1025" width="2.296875" customWidth="1"/>
    <col min="1026" max="1026" width="5.3984375" customWidth="1"/>
    <col min="1027" max="1027" width="3.796875" customWidth="1"/>
    <col min="1028" max="1028" width="4.796875" customWidth="1"/>
    <col min="1029" max="1029" width="5.796875" customWidth="1"/>
    <col min="1030" max="1030" width="3.796875" customWidth="1"/>
    <col min="1031" max="1031" width="4.796875" customWidth="1"/>
    <col min="1032" max="1032" width="5.796875" customWidth="1"/>
    <col min="1033" max="1033" width="3.796875" customWidth="1"/>
    <col min="1034" max="1034" width="4.796875" customWidth="1"/>
    <col min="1035" max="1035" width="5.796875" customWidth="1"/>
    <col min="1036" max="1036" width="3.796875" customWidth="1"/>
    <col min="1037" max="1037" width="4.796875" customWidth="1"/>
    <col min="1038" max="1038" width="5.796875" customWidth="1"/>
    <col min="1039" max="1039" width="3.796875" customWidth="1"/>
    <col min="1040" max="1040" width="4.796875" customWidth="1"/>
    <col min="1041" max="1041" width="5.796875" customWidth="1"/>
    <col min="1042" max="1042" width="3.796875" customWidth="1"/>
    <col min="1043" max="1043" width="4.796875" customWidth="1"/>
    <col min="1044" max="1044" width="5.796875" customWidth="1"/>
    <col min="1045" max="1045" width="3.796875" customWidth="1"/>
    <col min="1046" max="1046" width="4.796875" customWidth="1"/>
    <col min="1047" max="1047" width="5.796875" customWidth="1"/>
    <col min="1048" max="1048" width="3.796875" customWidth="1"/>
    <col min="1049" max="1049" width="4.796875" customWidth="1"/>
    <col min="1050" max="1050" width="5.796875" customWidth="1"/>
    <col min="1281" max="1281" width="2.296875" customWidth="1"/>
    <col min="1282" max="1282" width="5.3984375" customWidth="1"/>
    <col min="1283" max="1283" width="3.796875" customWidth="1"/>
    <col min="1284" max="1284" width="4.796875" customWidth="1"/>
    <col min="1285" max="1285" width="5.796875" customWidth="1"/>
    <col min="1286" max="1286" width="3.796875" customWidth="1"/>
    <col min="1287" max="1287" width="4.796875" customWidth="1"/>
    <col min="1288" max="1288" width="5.796875" customWidth="1"/>
    <col min="1289" max="1289" width="3.796875" customWidth="1"/>
    <col min="1290" max="1290" width="4.796875" customWidth="1"/>
    <col min="1291" max="1291" width="5.796875" customWidth="1"/>
    <col min="1292" max="1292" width="3.796875" customWidth="1"/>
    <col min="1293" max="1293" width="4.796875" customWidth="1"/>
    <col min="1294" max="1294" width="5.796875" customWidth="1"/>
    <col min="1295" max="1295" width="3.796875" customWidth="1"/>
    <col min="1296" max="1296" width="4.796875" customWidth="1"/>
    <col min="1297" max="1297" width="5.796875" customWidth="1"/>
    <col min="1298" max="1298" width="3.796875" customWidth="1"/>
    <col min="1299" max="1299" width="4.796875" customWidth="1"/>
    <col min="1300" max="1300" width="5.796875" customWidth="1"/>
    <col min="1301" max="1301" width="3.796875" customWidth="1"/>
    <col min="1302" max="1302" width="4.796875" customWidth="1"/>
    <col min="1303" max="1303" width="5.796875" customWidth="1"/>
    <col min="1304" max="1304" width="3.796875" customWidth="1"/>
    <col min="1305" max="1305" width="4.796875" customWidth="1"/>
    <col min="1306" max="1306" width="5.796875" customWidth="1"/>
    <col min="1537" max="1537" width="2.296875" customWidth="1"/>
    <col min="1538" max="1538" width="5.3984375" customWidth="1"/>
    <col min="1539" max="1539" width="3.796875" customWidth="1"/>
    <col min="1540" max="1540" width="4.796875" customWidth="1"/>
    <col min="1541" max="1541" width="5.796875" customWidth="1"/>
    <col min="1542" max="1542" width="3.796875" customWidth="1"/>
    <col min="1543" max="1543" width="4.796875" customWidth="1"/>
    <col min="1544" max="1544" width="5.796875" customWidth="1"/>
    <col min="1545" max="1545" width="3.796875" customWidth="1"/>
    <col min="1546" max="1546" width="4.796875" customWidth="1"/>
    <col min="1547" max="1547" width="5.796875" customWidth="1"/>
    <col min="1548" max="1548" width="3.796875" customWidth="1"/>
    <col min="1549" max="1549" width="4.796875" customWidth="1"/>
    <col min="1550" max="1550" width="5.796875" customWidth="1"/>
    <col min="1551" max="1551" width="3.796875" customWidth="1"/>
    <col min="1552" max="1552" width="4.796875" customWidth="1"/>
    <col min="1553" max="1553" width="5.796875" customWidth="1"/>
    <col min="1554" max="1554" width="3.796875" customWidth="1"/>
    <col min="1555" max="1555" width="4.796875" customWidth="1"/>
    <col min="1556" max="1556" width="5.796875" customWidth="1"/>
    <col min="1557" max="1557" width="3.796875" customWidth="1"/>
    <col min="1558" max="1558" width="4.796875" customWidth="1"/>
    <col min="1559" max="1559" width="5.796875" customWidth="1"/>
    <col min="1560" max="1560" width="3.796875" customWidth="1"/>
    <col min="1561" max="1561" width="4.796875" customWidth="1"/>
    <col min="1562" max="1562" width="5.796875" customWidth="1"/>
    <col min="1793" max="1793" width="2.296875" customWidth="1"/>
    <col min="1794" max="1794" width="5.3984375" customWidth="1"/>
    <col min="1795" max="1795" width="3.796875" customWidth="1"/>
    <col min="1796" max="1796" width="4.796875" customWidth="1"/>
    <col min="1797" max="1797" width="5.796875" customWidth="1"/>
    <col min="1798" max="1798" width="3.796875" customWidth="1"/>
    <col min="1799" max="1799" width="4.796875" customWidth="1"/>
    <col min="1800" max="1800" width="5.796875" customWidth="1"/>
    <col min="1801" max="1801" width="3.796875" customWidth="1"/>
    <col min="1802" max="1802" width="4.796875" customWidth="1"/>
    <col min="1803" max="1803" width="5.796875" customWidth="1"/>
    <col min="1804" max="1804" width="3.796875" customWidth="1"/>
    <col min="1805" max="1805" width="4.796875" customWidth="1"/>
    <col min="1806" max="1806" width="5.796875" customWidth="1"/>
    <col min="1807" max="1807" width="3.796875" customWidth="1"/>
    <col min="1808" max="1808" width="4.796875" customWidth="1"/>
    <col min="1809" max="1809" width="5.796875" customWidth="1"/>
    <col min="1810" max="1810" width="3.796875" customWidth="1"/>
    <col min="1811" max="1811" width="4.796875" customWidth="1"/>
    <col min="1812" max="1812" width="5.796875" customWidth="1"/>
    <col min="1813" max="1813" width="3.796875" customWidth="1"/>
    <col min="1814" max="1814" width="4.796875" customWidth="1"/>
    <col min="1815" max="1815" width="5.796875" customWidth="1"/>
    <col min="1816" max="1816" width="3.796875" customWidth="1"/>
    <col min="1817" max="1817" width="4.796875" customWidth="1"/>
    <col min="1818" max="1818" width="5.796875" customWidth="1"/>
    <col min="2049" max="2049" width="2.296875" customWidth="1"/>
    <col min="2050" max="2050" width="5.3984375" customWidth="1"/>
    <col min="2051" max="2051" width="3.796875" customWidth="1"/>
    <col min="2052" max="2052" width="4.796875" customWidth="1"/>
    <col min="2053" max="2053" width="5.796875" customWidth="1"/>
    <col min="2054" max="2054" width="3.796875" customWidth="1"/>
    <col min="2055" max="2055" width="4.796875" customWidth="1"/>
    <col min="2056" max="2056" width="5.796875" customWidth="1"/>
    <col min="2057" max="2057" width="3.796875" customWidth="1"/>
    <col min="2058" max="2058" width="4.796875" customWidth="1"/>
    <col min="2059" max="2059" width="5.796875" customWidth="1"/>
    <col min="2060" max="2060" width="3.796875" customWidth="1"/>
    <col min="2061" max="2061" width="4.796875" customWidth="1"/>
    <col min="2062" max="2062" width="5.796875" customWidth="1"/>
    <col min="2063" max="2063" width="3.796875" customWidth="1"/>
    <col min="2064" max="2064" width="4.796875" customWidth="1"/>
    <col min="2065" max="2065" width="5.796875" customWidth="1"/>
    <col min="2066" max="2066" width="3.796875" customWidth="1"/>
    <col min="2067" max="2067" width="4.796875" customWidth="1"/>
    <col min="2068" max="2068" width="5.796875" customWidth="1"/>
    <col min="2069" max="2069" width="3.796875" customWidth="1"/>
    <col min="2070" max="2070" width="4.796875" customWidth="1"/>
    <col min="2071" max="2071" width="5.796875" customWidth="1"/>
    <col min="2072" max="2072" width="3.796875" customWidth="1"/>
    <col min="2073" max="2073" width="4.796875" customWidth="1"/>
    <col min="2074" max="2074" width="5.796875" customWidth="1"/>
    <col min="2305" max="2305" width="2.296875" customWidth="1"/>
    <col min="2306" max="2306" width="5.3984375" customWidth="1"/>
    <col min="2307" max="2307" width="3.796875" customWidth="1"/>
    <col min="2308" max="2308" width="4.796875" customWidth="1"/>
    <col min="2309" max="2309" width="5.796875" customWidth="1"/>
    <col min="2310" max="2310" width="3.796875" customWidth="1"/>
    <col min="2311" max="2311" width="4.796875" customWidth="1"/>
    <col min="2312" max="2312" width="5.796875" customWidth="1"/>
    <col min="2313" max="2313" width="3.796875" customWidth="1"/>
    <col min="2314" max="2314" width="4.796875" customWidth="1"/>
    <col min="2315" max="2315" width="5.796875" customWidth="1"/>
    <col min="2316" max="2316" width="3.796875" customWidth="1"/>
    <col min="2317" max="2317" width="4.796875" customWidth="1"/>
    <col min="2318" max="2318" width="5.796875" customWidth="1"/>
    <col min="2319" max="2319" width="3.796875" customWidth="1"/>
    <col min="2320" max="2320" width="4.796875" customWidth="1"/>
    <col min="2321" max="2321" width="5.796875" customWidth="1"/>
    <col min="2322" max="2322" width="3.796875" customWidth="1"/>
    <col min="2323" max="2323" width="4.796875" customWidth="1"/>
    <col min="2324" max="2324" width="5.796875" customWidth="1"/>
    <col min="2325" max="2325" width="3.796875" customWidth="1"/>
    <col min="2326" max="2326" width="4.796875" customWidth="1"/>
    <col min="2327" max="2327" width="5.796875" customWidth="1"/>
    <col min="2328" max="2328" width="3.796875" customWidth="1"/>
    <col min="2329" max="2329" width="4.796875" customWidth="1"/>
    <col min="2330" max="2330" width="5.796875" customWidth="1"/>
    <col min="2561" max="2561" width="2.296875" customWidth="1"/>
    <col min="2562" max="2562" width="5.3984375" customWidth="1"/>
    <col min="2563" max="2563" width="3.796875" customWidth="1"/>
    <col min="2564" max="2564" width="4.796875" customWidth="1"/>
    <col min="2565" max="2565" width="5.796875" customWidth="1"/>
    <col min="2566" max="2566" width="3.796875" customWidth="1"/>
    <col min="2567" max="2567" width="4.796875" customWidth="1"/>
    <col min="2568" max="2568" width="5.796875" customWidth="1"/>
    <col min="2569" max="2569" width="3.796875" customWidth="1"/>
    <col min="2570" max="2570" width="4.796875" customWidth="1"/>
    <col min="2571" max="2571" width="5.796875" customWidth="1"/>
    <col min="2572" max="2572" width="3.796875" customWidth="1"/>
    <col min="2573" max="2573" width="4.796875" customWidth="1"/>
    <col min="2574" max="2574" width="5.796875" customWidth="1"/>
    <col min="2575" max="2575" width="3.796875" customWidth="1"/>
    <col min="2576" max="2576" width="4.796875" customWidth="1"/>
    <col min="2577" max="2577" width="5.796875" customWidth="1"/>
    <col min="2578" max="2578" width="3.796875" customWidth="1"/>
    <col min="2579" max="2579" width="4.796875" customWidth="1"/>
    <col min="2580" max="2580" width="5.796875" customWidth="1"/>
    <col min="2581" max="2581" width="3.796875" customWidth="1"/>
    <col min="2582" max="2582" width="4.796875" customWidth="1"/>
    <col min="2583" max="2583" width="5.796875" customWidth="1"/>
    <col min="2584" max="2584" width="3.796875" customWidth="1"/>
    <col min="2585" max="2585" width="4.796875" customWidth="1"/>
    <col min="2586" max="2586" width="5.796875" customWidth="1"/>
    <col min="2817" max="2817" width="2.296875" customWidth="1"/>
    <col min="2818" max="2818" width="5.3984375" customWidth="1"/>
    <col min="2819" max="2819" width="3.796875" customWidth="1"/>
    <col min="2820" max="2820" width="4.796875" customWidth="1"/>
    <col min="2821" max="2821" width="5.796875" customWidth="1"/>
    <col min="2822" max="2822" width="3.796875" customWidth="1"/>
    <col min="2823" max="2823" width="4.796875" customWidth="1"/>
    <col min="2824" max="2824" width="5.796875" customWidth="1"/>
    <col min="2825" max="2825" width="3.796875" customWidth="1"/>
    <col min="2826" max="2826" width="4.796875" customWidth="1"/>
    <col min="2827" max="2827" width="5.796875" customWidth="1"/>
    <col min="2828" max="2828" width="3.796875" customWidth="1"/>
    <col min="2829" max="2829" width="4.796875" customWidth="1"/>
    <col min="2830" max="2830" width="5.796875" customWidth="1"/>
    <col min="2831" max="2831" width="3.796875" customWidth="1"/>
    <col min="2832" max="2832" width="4.796875" customWidth="1"/>
    <col min="2833" max="2833" width="5.796875" customWidth="1"/>
    <col min="2834" max="2834" width="3.796875" customWidth="1"/>
    <col min="2835" max="2835" width="4.796875" customWidth="1"/>
    <col min="2836" max="2836" width="5.796875" customWidth="1"/>
    <col min="2837" max="2837" width="3.796875" customWidth="1"/>
    <col min="2838" max="2838" width="4.796875" customWidth="1"/>
    <col min="2839" max="2839" width="5.796875" customWidth="1"/>
    <col min="2840" max="2840" width="3.796875" customWidth="1"/>
    <col min="2841" max="2841" width="4.796875" customWidth="1"/>
    <col min="2842" max="2842" width="5.796875" customWidth="1"/>
    <col min="3073" max="3073" width="2.296875" customWidth="1"/>
    <col min="3074" max="3074" width="5.3984375" customWidth="1"/>
    <col min="3075" max="3075" width="3.796875" customWidth="1"/>
    <col min="3076" max="3076" width="4.796875" customWidth="1"/>
    <col min="3077" max="3077" width="5.796875" customWidth="1"/>
    <col min="3078" max="3078" width="3.796875" customWidth="1"/>
    <col min="3079" max="3079" width="4.796875" customWidth="1"/>
    <col min="3080" max="3080" width="5.796875" customWidth="1"/>
    <col min="3081" max="3081" width="3.796875" customWidth="1"/>
    <col min="3082" max="3082" width="4.796875" customWidth="1"/>
    <col min="3083" max="3083" width="5.796875" customWidth="1"/>
    <col min="3084" max="3084" width="3.796875" customWidth="1"/>
    <col min="3085" max="3085" width="4.796875" customWidth="1"/>
    <col min="3086" max="3086" width="5.796875" customWidth="1"/>
    <col min="3087" max="3087" width="3.796875" customWidth="1"/>
    <col min="3088" max="3088" width="4.796875" customWidth="1"/>
    <col min="3089" max="3089" width="5.796875" customWidth="1"/>
    <col min="3090" max="3090" width="3.796875" customWidth="1"/>
    <col min="3091" max="3091" width="4.796875" customWidth="1"/>
    <col min="3092" max="3092" width="5.796875" customWidth="1"/>
    <col min="3093" max="3093" width="3.796875" customWidth="1"/>
    <col min="3094" max="3094" width="4.796875" customWidth="1"/>
    <col min="3095" max="3095" width="5.796875" customWidth="1"/>
    <col min="3096" max="3096" width="3.796875" customWidth="1"/>
    <col min="3097" max="3097" width="4.796875" customWidth="1"/>
    <col min="3098" max="3098" width="5.796875" customWidth="1"/>
    <col min="3329" max="3329" width="2.296875" customWidth="1"/>
    <col min="3330" max="3330" width="5.3984375" customWidth="1"/>
    <col min="3331" max="3331" width="3.796875" customWidth="1"/>
    <col min="3332" max="3332" width="4.796875" customWidth="1"/>
    <col min="3333" max="3333" width="5.796875" customWidth="1"/>
    <col min="3334" max="3334" width="3.796875" customWidth="1"/>
    <col min="3335" max="3335" width="4.796875" customWidth="1"/>
    <col min="3336" max="3336" width="5.796875" customWidth="1"/>
    <col min="3337" max="3337" width="3.796875" customWidth="1"/>
    <col min="3338" max="3338" width="4.796875" customWidth="1"/>
    <col min="3339" max="3339" width="5.796875" customWidth="1"/>
    <col min="3340" max="3340" width="3.796875" customWidth="1"/>
    <col min="3341" max="3341" width="4.796875" customWidth="1"/>
    <col min="3342" max="3342" width="5.796875" customWidth="1"/>
    <col min="3343" max="3343" width="3.796875" customWidth="1"/>
    <col min="3344" max="3344" width="4.796875" customWidth="1"/>
    <col min="3345" max="3345" width="5.796875" customWidth="1"/>
    <col min="3346" max="3346" width="3.796875" customWidth="1"/>
    <col min="3347" max="3347" width="4.796875" customWidth="1"/>
    <col min="3348" max="3348" width="5.796875" customWidth="1"/>
    <col min="3349" max="3349" width="3.796875" customWidth="1"/>
    <col min="3350" max="3350" width="4.796875" customWidth="1"/>
    <col min="3351" max="3351" width="5.796875" customWidth="1"/>
    <col min="3352" max="3352" width="3.796875" customWidth="1"/>
    <col min="3353" max="3353" width="4.796875" customWidth="1"/>
    <col min="3354" max="3354" width="5.796875" customWidth="1"/>
    <col min="3585" max="3585" width="2.296875" customWidth="1"/>
    <col min="3586" max="3586" width="5.3984375" customWidth="1"/>
    <col min="3587" max="3587" width="3.796875" customWidth="1"/>
    <col min="3588" max="3588" width="4.796875" customWidth="1"/>
    <col min="3589" max="3589" width="5.796875" customWidth="1"/>
    <col min="3590" max="3590" width="3.796875" customWidth="1"/>
    <col min="3591" max="3591" width="4.796875" customWidth="1"/>
    <col min="3592" max="3592" width="5.796875" customWidth="1"/>
    <col min="3593" max="3593" width="3.796875" customWidth="1"/>
    <col min="3594" max="3594" width="4.796875" customWidth="1"/>
    <col min="3595" max="3595" width="5.796875" customWidth="1"/>
    <col min="3596" max="3596" width="3.796875" customWidth="1"/>
    <col min="3597" max="3597" width="4.796875" customWidth="1"/>
    <col min="3598" max="3598" width="5.796875" customWidth="1"/>
    <col min="3599" max="3599" width="3.796875" customWidth="1"/>
    <col min="3600" max="3600" width="4.796875" customWidth="1"/>
    <col min="3601" max="3601" width="5.796875" customWidth="1"/>
    <col min="3602" max="3602" width="3.796875" customWidth="1"/>
    <col min="3603" max="3603" width="4.796875" customWidth="1"/>
    <col min="3604" max="3604" width="5.796875" customWidth="1"/>
    <col min="3605" max="3605" width="3.796875" customWidth="1"/>
    <col min="3606" max="3606" width="4.796875" customWidth="1"/>
    <col min="3607" max="3607" width="5.796875" customWidth="1"/>
    <col min="3608" max="3608" width="3.796875" customWidth="1"/>
    <col min="3609" max="3609" width="4.796875" customWidth="1"/>
    <col min="3610" max="3610" width="5.796875" customWidth="1"/>
    <col min="3841" max="3841" width="2.296875" customWidth="1"/>
    <col min="3842" max="3842" width="5.3984375" customWidth="1"/>
    <col min="3843" max="3843" width="3.796875" customWidth="1"/>
    <col min="3844" max="3844" width="4.796875" customWidth="1"/>
    <col min="3845" max="3845" width="5.796875" customWidth="1"/>
    <col min="3846" max="3846" width="3.796875" customWidth="1"/>
    <col min="3847" max="3847" width="4.796875" customWidth="1"/>
    <col min="3848" max="3848" width="5.796875" customWidth="1"/>
    <col min="3849" max="3849" width="3.796875" customWidth="1"/>
    <col min="3850" max="3850" width="4.796875" customWidth="1"/>
    <col min="3851" max="3851" width="5.796875" customWidth="1"/>
    <col min="3852" max="3852" width="3.796875" customWidth="1"/>
    <col min="3853" max="3853" width="4.796875" customWidth="1"/>
    <col min="3854" max="3854" width="5.796875" customWidth="1"/>
    <col min="3855" max="3855" width="3.796875" customWidth="1"/>
    <col min="3856" max="3856" width="4.796875" customWidth="1"/>
    <col min="3857" max="3857" width="5.796875" customWidth="1"/>
    <col min="3858" max="3858" width="3.796875" customWidth="1"/>
    <col min="3859" max="3859" width="4.796875" customWidth="1"/>
    <col min="3860" max="3860" width="5.796875" customWidth="1"/>
    <col min="3861" max="3861" width="3.796875" customWidth="1"/>
    <col min="3862" max="3862" width="4.796875" customWidth="1"/>
    <col min="3863" max="3863" width="5.796875" customWidth="1"/>
    <col min="3864" max="3864" width="3.796875" customWidth="1"/>
    <col min="3865" max="3865" width="4.796875" customWidth="1"/>
    <col min="3866" max="3866" width="5.796875" customWidth="1"/>
    <col min="4097" max="4097" width="2.296875" customWidth="1"/>
    <col min="4098" max="4098" width="5.3984375" customWidth="1"/>
    <col min="4099" max="4099" width="3.796875" customWidth="1"/>
    <col min="4100" max="4100" width="4.796875" customWidth="1"/>
    <col min="4101" max="4101" width="5.796875" customWidth="1"/>
    <col min="4102" max="4102" width="3.796875" customWidth="1"/>
    <col min="4103" max="4103" width="4.796875" customWidth="1"/>
    <col min="4104" max="4104" width="5.796875" customWidth="1"/>
    <col min="4105" max="4105" width="3.796875" customWidth="1"/>
    <col min="4106" max="4106" width="4.796875" customWidth="1"/>
    <col min="4107" max="4107" width="5.796875" customWidth="1"/>
    <col min="4108" max="4108" width="3.796875" customWidth="1"/>
    <col min="4109" max="4109" width="4.796875" customWidth="1"/>
    <col min="4110" max="4110" width="5.796875" customWidth="1"/>
    <col min="4111" max="4111" width="3.796875" customWidth="1"/>
    <col min="4112" max="4112" width="4.796875" customWidth="1"/>
    <col min="4113" max="4113" width="5.796875" customWidth="1"/>
    <col min="4114" max="4114" width="3.796875" customWidth="1"/>
    <col min="4115" max="4115" width="4.796875" customWidth="1"/>
    <col min="4116" max="4116" width="5.796875" customWidth="1"/>
    <col min="4117" max="4117" width="3.796875" customWidth="1"/>
    <col min="4118" max="4118" width="4.796875" customWidth="1"/>
    <col min="4119" max="4119" width="5.796875" customWidth="1"/>
    <col min="4120" max="4120" width="3.796875" customWidth="1"/>
    <col min="4121" max="4121" width="4.796875" customWidth="1"/>
    <col min="4122" max="4122" width="5.796875" customWidth="1"/>
    <col min="4353" max="4353" width="2.296875" customWidth="1"/>
    <col min="4354" max="4354" width="5.3984375" customWidth="1"/>
    <col min="4355" max="4355" width="3.796875" customWidth="1"/>
    <col min="4356" max="4356" width="4.796875" customWidth="1"/>
    <col min="4357" max="4357" width="5.796875" customWidth="1"/>
    <col min="4358" max="4358" width="3.796875" customWidth="1"/>
    <col min="4359" max="4359" width="4.796875" customWidth="1"/>
    <col min="4360" max="4360" width="5.796875" customWidth="1"/>
    <col min="4361" max="4361" width="3.796875" customWidth="1"/>
    <col min="4362" max="4362" width="4.796875" customWidth="1"/>
    <col min="4363" max="4363" width="5.796875" customWidth="1"/>
    <col min="4364" max="4364" width="3.796875" customWidth="1"/>
    <col min="4365" max="4365" width="4.796875" customWidth="1"/>
    <col min="4366" max="4366" width="5.796875" customWidth="1"/>
    <col min="4367" max="4367" width="3.796875" customWidth="1"/>
    <col min="4368" max="4368" width="4.796875" customWidth="1"/>
    <col min="4369" max="4369" width="5.796875" customWidth="1"/>
    <col min="4370" max="4370" width="3.796875" customWidth="1"/>
    <col min="4371" max="4371" width="4.796875" customWidth="1"/>
    <col min="4372" max="4372" width="5.796875" customWidth="1"/>
    <col min="4373" max="4373" width="3.796875" customWidth="1"/>
    <col min="4374" max="4374" width="4.796875" customWidth="1"/>
    <col min="4375" max="4375" width="5.796875" customWidth="1"/>
    <col min="4376" max="4376" width="3.796875" customWidth="1"/>
    <col min="4377" max="4377" width="4.796875" customWidth="1"/>
    <col min="4378" max="4378" width="5.796875" customWidth="1"/>
    <col min="4609" max="4609" width="2.296875" customWidth="1"/>
    <col min="4610" max="4610" width="5.3984375" customWidth="1"/>
    <col min="4611" max="4611" width="3.796875" customWidth="1"/>
    <col min="4612" max="4612" width="4.796875" customWidth="1"/>
    <col min="4613" max="4613" width="5.796875" customWidth="1"/>
    <col min="4614" max="4614" width="3.796875" customWidth="1"/>
    <col min="4615" max="4615" width="4.796875" customWidth="1"/>
    <col min="4616" max="4616" width="5.796875" customWidth="1"/>
    <col min="4617" max="4617" width="3.796875" customWidth="1"/>
    <col min="4618" max="4618" width="4.796875" customWidth="1"/>
    <col min="4619" max="4619" width="5.796875" customWidth="1"/>
    <col min="4620" max="4620" width="3.796875" customWidth="1"/>
    <col min="4621" max="4621" width="4.796875" customWidth="1"/>
    <col min="4622" max="4622" width="5.796875" customWidth="1"/>
    <col min="4623" max="4623" width="3.796875" customWidth="1"/>
    <col min="4624" max="4624" width="4.796875" customWidth="1"/>
    <col min="4625" max="4625" width="5.796875" customWidth="1"/>
    <col min="4626" max="4626" width="3.796875" customWidth="1"/>
    <col min="4627" max="4627" width="4.796875" customWidth="1"/>
    <col min="4628" max="4628" width="5.796875" customWidth="1"/>
    <col min="4629" max="4629" width="3.796875" customWidth="1"/>
    <col min="4630" max="4630" width="4.796875" customWidth="1"/>
    <col min="4631" max="4631" width="5.796875" customWidth="1"/>
    <col min="4632" max="4632" width="3.796875" customWidth="1"/>
    <col min="4633" max="4633" width="4.796875" customWidth="1"/>
    <col min="4634" max="4634" width="5.796875" customWidth="1"/>
    <col min="4865" max="4865" width="2.296875" customWidth="1"/>
    <col min="4866" max="4866" width="5.3984375" customWidth="1"/>
    <col min="4867" max="4867" width="3.796875" customWidth="1"/>
    <col min="4868" max="4868" width="4.796875" customWidth="1"/>
    <col min="4869" max="4869" width="5.796875" customWidth="1"/>
    <col min="4870" max="4870" width="3.796875" customWidth="1"/>
    <col min="4871" max="4871" width="4.796875" customWidth="1"/>
    <col min="4872" max="4872" width="5.796875" customWidth="1"/>
    <col min="4873" max="4873" width="3.796875" customWidth="1"/>
    <col min="4874" max="4874" width="4.796875" customWidth="1"/>
    <col min="4875" max="4875" width="5.796875" customWidth="1"/>
    <col min="4876" max="4876" width="3.796875" customWidth="1"/>
    <col min="4877" max="4877" width="4.796875" customWidth="1"/>
    <col min="4878" max="4878" width="5.796875" customWidth="1"/>
    <col min="4879" max="4879" width="3.796875" customWidth="1"/>
    <col min="4880" max="4880" width="4.796875" customWidth="1"/>
    <col min="4881" max="4881" width="5.796875" customWidth="1"/>
    <col min="4882" max="4882" width="3.796875" customWidth="1"/>
    <col min="4883" max="4883" width="4.796875" customWidth="1"/>
    <col min="4884" max="4884" width="5.796875" customWidth="1"/>
    <col min="4885" max="4885" width="3.796875" customWidth="1"/>
    <col min="4886" max="4886" width="4.796875" customWidth="1"/>
    <col min="4887" max="4887" width="5.796875" customWidth="1"/>
    <col min="4888" max="4888" width="3.796875" customWidth="1"/>
    <col min="4889" max="4889" width="4.796875" customWidth="1"/>
    <col min="4890" max="4890" width="5.796875" customWidth="1"/>
    <col min="5121" max="5121" width="2.296875" customWidth="1"/>
    <col min="5122" max="5122" width="5.3984375" customWidth="1"/>
    <col min="5123" max="5123" width="3.796875" customWidth="1"/>
    <col min="5124" max="5124" width="4.796875" customWidth="1"/>
    <col min="5125" max="5125" width="5.796875" customWidth="1"/>
    <col min="5126" max="5126" width="3.796875" customWidth="1"/>
    <col min="5127" max="5127" width="4.796875" customWidth="1"/>
    <col min="5128" max="5128" width="5.796875" customWidth="1"/>
    <col min="5129" max="5129" width="3.796875" customWidth="1"/>
    <col min="5130" max="5130" width="4.796875" customWidth="1"/>
    <col min="5131" max="5131" width="5.796875" customWidth="1"/>
    <col min="5132" max="5132" width="3.796875" customWidth="1"/>
    <col min="5133" max="5133" width="4.796875" customWidth="1"/>
    <col min="5134" max="5134" width="5.796875" customWidth="1"/>
    <col min="5135" max="5135" width="3.796875" customWidth="1"/>
    <col min="5136" max="5136" width="4.796875" customWidth="1"/>
    <col min="5137" max="5137" width="5.796875" customWidth="1"/>
    <col min="5138" max="5138" width="3.796875" customWidth="1"/>
    <col min="5139" max="5139" width="4.796875" customWidth="1"/>
    <col min="5140" max="5140" width="5.796875" customWidth="1"/>
    <col min="5141" max="5141" width="3.796875" customWidth="1"/>
    <col min="5142" max="5142" width="4.796875" customWidth="1"/>
    <col min="5143" max="5143" width="5.796875" customWidth="1"/>
    <col min="5144" max="5144" width="3.796875" customWidth="1"/>
    <col min="5145" max="5145" width="4.796875" customWidth="1"/>
    <col min="5146" max="5146" width="5.796875" customWidth="1"/>
    <col min="5377" max="5377" width="2.296875" customWidth="1"/>
    <col min="5378" max="5378" width="5.3984375" customWidth="1"/>
    <col min="5379" max="5379" width="3.796875" customWidth="1"/>
    <col min="5380" max="5380" width="4.796875" customWidth="1"/>
    <col min="5381" max="5381" width="5.796875" customWidth="1"/>
    <col min="5382" max="5382" width="3.796875" customWidth="1"/>
    <col min="5383" max="5383" width="4.796875" customWidth="1"/>
    <col min="5384" max="5384" width="5.796875" customWidth="1"/>
    <col min="5385" max="5385" width="3.796875" customWidth="1"/>
    <col min="5386" max="5386" width="4.796875" customWidth="1"/>
    <col min="5387" max="5387" width="5.796875" customWidth="1"/>
    <col min="5388" max="5388" width="3.796875" customWidth="1"/>
    <col min="5389" max="5389" width="4.796875" customWidth="1"/>
    <col min="5390" max="5390" width="5.796875" customWidth="1"/>
    <col min="5391" max="5391" width="3.796875" customWidth="1"/>
    <col min="5392" max="5392" width="4.796875" customWidth="1"/>
    <col min="5393" max="5393" width="5.796875" customWidth="1"/>
    <col min="5394" max="5394" width="3.796875" customWidth="1"/>
    <col min="5395" max="5395" width="4.796875" customWidth="1"/>
    <col min="5396" max="5396" width="5.796875" customWidth="1"/>
    <col min="5397" max="5397" width="3.796875" customWidth="1"/>
    <col min="5398" max="5398" width="4.796875" customWidth="1"/>
    <col min="5399" max="5399" width="5.796875" customWidth="1"/>
    <col min="5400" max="5400" width="3.796875" customWidth="1"/>
    <col min="5401" max="5401" width="4.796875" customWidth="1"/>
    <col min="5402" max="5402" width="5.796875" customWidth="1"/>
    <col min="5633" max="5633" width="2.296875" customWidth="1"/>
    <col min="5634" max="5634" width="5.3984375" customWidth="1"/>
    <col min="5635" max="5635" width="3.796875" customWidth="1"/>
    <col min="5636" max="5636" width="4.796875" customWidth="1"/>
    <col min="5637" max="5637" width="5.796875" customWidth="1"/>
    <col min="5638" max="5638" width="3.796875" customWidth="1"/>
    <col min="5639" max="5639" width="4.796875" customWidth="1"/>
    <col min="5640" max="5640" width="5.796875" customWidth="1"/>
    <col min="5641" max="5641" width="3.796875" customWidth="1"/>
    <col min="5642" max="5642" width="4.796875" customWidth="1"/>
    <col min="5643" max="5643" width="5.796875" customWidth="1"/>
    <col min="5644" max="5644" width="3.796875" customWidth="1"/>
    <col min="5645" max="5645" width="4.796875" customWidth="1"/>
    <col min="5646" max="5646" width="5.796875" customWidth="1"/>
    <col min="5647" max="5647" width="3.796875" customWidth="1"/>
    <col min="5648" max="5648" width="4.796875" customWidth="1"/>
    <col min="5649" max="5649" width="5.796875" customWidth="1"/>
    <col min="5650" max="5650" width="3.796875" customWidth="1"/>
    <col min="5651" max="5651" width="4.796875" customWidth="1"/>
    <col min="5652" max="5652" width="5.796875" customWidth="1"/>
    <col min="5653" max="5653" width="3.796875" customWidth="1"/>
    <col min="5654" max="5654" width="4.796875" customWidth="1"/>
    <col min="5655" max="5655" width="5.796875" customWidth="1"/>
    <col min="5656" max="5656" width="3.796875" customWidth="1"/>
    <col min="5657" max="5657" width="4.796875" customWidth="1"/>
    <col min="5658" max="5658" width="5.796875" customWidth="1"/>
    <col min="5889" max="5889" width="2.296875" customWidth="1"/>
    <col min="5890" max="5890" width="5.3984375" customWidth="1"/>
    <col min="5891" max="5891" width="3.796875" customWidth="1"/>
    <col min="5892" max="5892" width="4.796875" customWidth="1"/>
    <col min="5893" max="5893" width="5.796875" customWidth="1"/>
    <col min="5894" max="5894" width="3.796875" customWidth="1"/>
    <col min="5895" max="5895" width="4.796875" customWidth="1"/>
    <col min="5896" max="5896" width="5.796875" customWidth="1"/>
    <col min="5897" max="5897" width="3.796875" customWidth="1"/>
    <col min="5898" max="5898" width="4.796875" customWidth="1"/>
    <col min="5899" max="5899" width="5.796875" customWidth="1"/>
    <col min="5900" max="5900" width="3.796875" customWidth="1"/>
    <col min="5901" max="5901" width="4.796875" customWidth="1"/>
    <col min="5902" max="5902" width="5.796875" customWidth="1"/>
    <col min="5903" max="5903" width="3.796875" customWidth="1"/>
    <col min="5904" max="5904" width="4.796875" customWidth="1"/>
    <col min="5905" max="5905" width="5.796875" customWidth="1"/>
    <col min="5906" max="5906" width="3.796875" customWidth="1"/>
    <col min="5907" max="5907" width="4.796875" customWidth="1"/>
    <col min="5908" max="5908" width="5.796875" customWidth="1"/>
    <col min="5909" max="5909" width="3.796875" customWidth="1"/>
    <col min="5910" max="5910" width="4.796875" customWidth="1"/>
    <col min="5911" max="5911" width="5.796875" customWidth="1"/>
    <col min="5912" max="5912" width="3.796875" customWidth="1"/>
    <col min="5913" max="5913" width="4.796875" customWidth="1"/>
    <col min="5914" max="5914" width="5.796875" customWidth="1"/>
    <col min="6145" max="6145" width="2.296875" customWidth="1"/>
    <col min="6146" max="6146" width="5.3984375" customWidth="1"/>
    <col min="6147" max="6147" width="3.796875" customWidth="1"/>
    <col min="6148" max="6148" width="4.796875" customWidth="1"/>
    <col min="6149" max="6149" width="5.796875" customWidth="1"/>
    <col min="6150" max="6150" width="3.796875" customWidth="1"/>
    <col min="6151" max="6151" width="4.796875" customWidth="1"/>
    <col min="6152" max="6152" width="5.796875" customWidth="1"/>
    <col min="6153" max="6153" width="3.796875" customWidth="1"/>
    <col min="6154" max="6154" width="4.796875" customWidth="1"/>
    <col min="6155" max="6155" width="5.796875" customWidth="1"/>
    <col min="6156" max="6156" width="3.796875" customWidth="1"/>
    <col min="6157" max="6157" width="4.796875" customWidth="1"/>
    <col min="6158" max="6158" width="5.796875" customWidth="1"/>
    <col min="6159" max="6159" width="3.796875" customWidth="1"/>
    <col min="6160" max="6160" width="4.796875" customWidth="1"/>
    <col min="6161" max="6161" width="5.796875" customWidth="1"/>
    <col min="6162" max="6162" width="3.796875" customWidth="1"/>
    <col min="6163" max="6163" width="4.796875" customWidth="1"/>
    <col min="6164" max="6164" width="5.796875" customWidth="1"/>
    <col min="6165" max="6165" width="3.796875" customWidth="1"/>
    <col min="6166" max="6166" width="4.796875" customWidth="1"/>
    <col min="6167" max="6167" width="5.796875" customWidth="1"/>
    <col min="6168" max="6168" width="3.796875" customWidth="1"/>
    <col min="6169" max="6169" width="4.796875" customWidth="1"/>
    <col min="6170" max="6170" width="5.796875" customWidth="1"/>
    <col min="6401" max="6401" width="2.296875" customWidth="1"/>
    <col min="6402" max="6402" width="5.3984375" customWidth="1"/>
    <col min="6403" max="6403" width="3.796875" customWidth="1"/>
    <col min="6404" max="6404" width="4.796875" customWidth="1"/>
    <col min="6405" max="6405" width="5.796875" customWidth="1"/>
    <col min="6406" max="6406" width="3.796875" customWidth="1"/>
    <col min="6407" max="6407" width="4.796875" customWidth="1"/>
    <col min="6408" max="6408" width="5.796875" customWidth="1"/>
    <col min="6409" max="6409" width="3.796875" customWidth="1"/>
    <col min="6410" max="6410" width="4.796875" customWidth="1"/>
    <col min="6411" max="6411" width="5.796875" customWidth="1"/>
    <col min="6412" max="6412" width="3.796875" customWidth="1"/>
    <col min="6413" max="6413" width="4.796875" customWidth="1"/>
    <col min="6414" max="6414" width="5.796875" customWidth="1"/>
    <col min="6415" max="6415" width="3.796875" customWidth="1"/>
    <col min="6416" max="6416" width="4.796875" customWidth="1"/>
    <col min="6417" max="6417" width="5.796875" customWidth="1"/>
    <col min="6418" max="6418" width="3.796875" customWidth="1"/>
    <col min="6419" max="6419" width="4.796875" customWidth="1"/>
    <col min="6420" max="6420" width="5.796875" customWidth="1"/>
    <col min="6421" max="6421" width="3.796875" customWidth="1"/>
    <col min="6422" max="6422" width="4.796875" customWidth="1"/>
    <col min="6423" max="6423" width="5.796875" customWidth="1"/>
    <col min="6424" max="6424" width="3.796875" customWidth="1"/>
    <col min="6425" max="6425" width="4.796875" customWidth="1"/>
    <col min="6426" max="6426" width="5.796875" customWidth="1"/>
    <col min="6657" max="6657" width="2.296875" customWidth="1"/>
    <col min="6658" max="6658" width="5.3984375" customWidth="1"/>
    <col min="6659" max="6659" width="3.796875" customWidth="1"/>
    <col min="6660" max="6660" width="4.796875" customWidth="1"/>
    <col min="6661" max="6661" width="5.796875" customWidth="1"/>
    <col min="6662" max="6662" width="3.796875" customWidth="1"/>
    <col min="6663" max="6663" width="4.796875" customWidth="1"/>
    <col min="6664" max="6664" width="5.796875" customWidth="1"/>
    <col min="6665" max="6665" width="3.796875" customWidth="1"/>
    <col min="6666" max="6666" width="4.796875" customWidth="1"/>
    <col min="6667" max="6667" width="5.796875" customWidth="1"/>
    <col min="6668" max="6668" width="3.796875" customWidth="1"/>
    <col min="6669" max="6669" width="4.796875" customWidth="1"/>
    <col min="6670" max="6670" width="5.796875" customWidth="1"/>
    <col min="6671" max="6671" width="3.796875" customWidth="1"/>
    <col min="6672" max="6672" width="4.796875" customWidth="1"/>
    <col min="6673" max="6673" width="5.796875" customWidth="1"/>
    <col min="6674" max="6674" width="3.796875" customWidth="1"/>
    <col min="6675" max="6675" width="4.796875" customWidth="1"/>
    <col min="6676" max="6676" width="5.796875" customWidth="1"/>
    <col min="6677" max="6677" width="3.796875" customWidth="1"/>
    <col min="6678" max="6678" width="4.796875" customWidth="1"/>
    <col min="6679" max="6679" width="5.796875" customWidth="1"/>
    <col min="6680" max="6680" width="3.796875" customWidth="1"/>
    <col min="6681" max="6681" width="4.796875" customWidth="1"/>
    <col min="6682" max="6682" width="5.796875" customWidth="1"/>
    <col min="6913" max="6913" width="2.296875" customWidth="1"/>
    <col min="6914" max="6914" width="5.3984375" customWidth="1"/>
    <col min="6915" max="6915" width="3.796875" customWidth="1"/>
    <col min="6916" max="6916" width="4.796875" customWidth="1"/>
    <col min="6917" max="6917" width="5.796875" customWidth="1"/>
    <col min="6918" max="6918" width="3.796875" customWidth="1"/>
    <col min="6919" max="6919" width="4.796875" customWidth="1"/>
    <col min="6920" max="6920" width="5.796875" customWidth="1"/>
    <col min="6921" max="6921" width="3.796875" customWidth="1"/>
    <col min="6922" max="6922" width="4.796875" customWidth="1"/>
    <col min="6923" max="6923" width="5.796875" customWidth="1"/>
    <col min="6924" max="6924" width="3.796875" customWidth="1"/>
    <col min="6925" max="6925" width="4.796875" customWidth="1"/>
    <col min="6926" max="6926" width="5.796875" customWidth="1"/>
    <col min="6927" max="6927" width="3.796875" customWidth="1"/>
    <col min="6928" max="6928" width="4.796875" customWidth="1"/>
    <col min="6929" max="6929" width="5.796875" customWidth="1"/>
    <col min="6930" max="6930" width="3.796875" customWidth="1"/>
    <col min="6931" max="6931" width="4.796875" customWidth="1"/>
    <col min="6932" max="6932" width="5.796875" customWidth="1"/>
    <col min="6933" max="6933" width="3.796875" customWidth="1"/>
    <col min="6934" max="6934" width="4.796875" customWidth="1"/>
    <col min="6935" max="6935" width="5.796875" customWidth="1"/>
    <col min="6936" max="6936" width="3.796875" customWidth="1"/>
    <col min="6937" max="6937" width="4.796875" customWidth="1"/>
    <col min="6938" max="6938" width="5.796875" customWidth="1"/>
    <col min="7169" max="7169" width="2.296875" customWidth="1"/>
    <col min="7170" max="7170" width="5.3984375" customWidth="1"/>
    <col min="7171" max="7171" width="3.796875" customWidth="1"/>
    <col min="7172" max="7172" width="4.796875" customWidth="1"/>
    <col min="7173" max="7173" width="5.796875" customWidth="1"/>
    <col min="7174" max="7174" width="3.796875" customWidth="1"/>
    <col min="7175" max="7175" width="4.796875" customWidth="1"/>
    <col min="7176" max="7176" width="5.796875" customWidth="1"/>
    <col min="7177" max="7177" width="3.796875" customWidth="1"/>
    <col min="7178" max="7178" width="4.796875" customWidth="1"/>
    <col min="7179" max="7179" width="5.796875" customWidth="1"/>
    <col min="7180" max="7180" width="3.796875" customWidth="1"/>
    <col min="7181" max="7181" width="4.796875" customWidth="1"/>
    <col min="7182" max="7182" width="5.796875" customWidth="1"/>
    <col min="7183" max="7183" width="3.796875" customWidth="1"/>
    <col min="7184" max="7184" width="4.796875" customWidth="1"/>
    <col min="7185" max="7185" width="5.796875" customWidth="1"/>
    <col min="7186" max="7186" width="3.796875" customWidth="1"/>
    <col min="7187" max="7187" width="4.796875" customWidth="1"/>
    <col min="7188" max="7188" width="5.796875" customWidth="1"/>
    <col min="7189" max="7189" width="3.796875" customWidth="1"/>
    <col min="7190" max="7190" width="4.796875" customWidth="1"/>
    <col min="7191" max="7191" width="5.796875" customWidth="1"/>
    <col min="7192" max="7192" width="3.796875" customWidth="1"/>
    <col min="7193" max="7193" width="4.796875" customWidth="1"/>
    <col min="7194" max="7194" width="5.796875" customWidth="1"/>
    <col min="7425" max="7425" width="2.296875" customWidth="1"/>
    <col min="7426" max="7426" width="5.3984375" customWidth="1"/>
    <col min="7427" max="7427" width="3.796875" customWidth="1"/>
    <col min="7428" max="7428" width="4.796875" customWidth="1"/>
    <col min="7429" max="7429" width="5.796875" customWidth="1"/>
    <col min="7430" max="7430" width="3.796875" customWidth="1"/>
    <col min="7431" max="7431" width="4.796875" customWidth="1"/>
    <col min="7432" max="7432" width="5.796875" customWidth="1"/>
    <col min="7433" max="7433" width="3.796875" customWidth="1"/>
    <col min="7434" max="7434" width="4.796875" customWidth="1"/>
    <col min="7435" max="7435" width="5.796875" customWidth="1"/>
    <col min="7436" max="7436" width="3.796875" customWidth="1"/>
    <col min="7437" max="7437" width="4.796875" customWidth="1"/>
    <col min="7438" max="7438" width="5.796875" customWidth="1"/>
    <col min="7439" max="7439" width="3.796875" customWidth="1"/>
    <col min="7440" max="7440" width="4.796875" customWidth="1"/>
    <col min="7441" max="7441" width="5.796875" customWidth="1"/>
    <col min="7442" max="7442" width="3.796875" customWidth="1"/>
    <col min="7443" max="7443" width="4.796875" customWidth="1"/>
    <col min="7444" max="7444" width="5.796875" customWidth="1"/>
    <col min="7445" max="7445" width="3.796875" customWidth="1"/>
    <col min="7446" max="7446" width="4.796875" customWidth="1"/>
    <col min="7447" max="7447" width="5.796875" customWidth="1"/>
    <col min="7448" max="7448" width="3.796875" customWidth="1"/>
    <col min="7449" max="7449" width="4.796875" customWidth="1"/>
    <col min="7450" max="7450" width="5.796875" customWidth="1"/>
    <col min="7681" max="7681" width="2.296875" customWidth="1"/>
    <col min="7682" max="7682" width="5.3984375" customWidth="1"/>
    <col min="7683" max="7683" width="3.796875" customWidth="1"/>
    <col min="7684" max="7684" width="4.796875" customWidth="1"/>
    <col min="7685" max="7685" width="5.796875" customWidth="1"/>
    <col min="7686" max="7686" width="3.796875" customWidth="1"/>
    <col min="7687" max="7687" width="4.796875" customWidth="1"/>
    <col min="7688" max="7688" width="5.796875" customWidth="1"/>
    <col min="7689" max="7689" width="3.796875" customWidth="1"/>
    <col min="7690" max="7690" width="4.796875" customWidth="1"/>
    <col min="7691" max="7691" width="5.796875" customWidth="1"/>
    <col min="7692" max="7692" width="3.796875" customWidth="1"/>
    <col min="7693" max="7693" width="4.796875" customWidth="1"/>
    <col min="7694" max="7694" width="5.796875" customWidth="1"/>
    <col min="7695" max="7695" width="3.796875" customWidth="1"/>
    <col min="7696" max="7696" width="4.796875" customWidth="1"/>
    <col min="7697" max="7697" width="5.796875" customWidth="1"/>
    <col min="7698" max="7698" width="3.796875" customWidth="1"/>
    <col min="7699" max="7699" width="4.796875" customWidth="1"/>
    <col min="7700" max="7700" width="5.796875" customWidth="1"/>
    <col min="7701" max="7701" width="3.796875" customWidth="1"/>
    <col min="7702" max="7702" width="4.796875" customWidth="1"/>
    <col min="7703" max="7703" width="5.796875" customWidth="1"/>
    <col min="7704" max="7704" width="3.796875" customWidth="1"/>
    <col min="7705" max="7705" width="4.796875" customWidth="1"/>
    <col min="7706" max="7706" width="5.796875" customWidth="1"/>
    <col min="7937" max="7937" width="2.296875" customWidth="1"/>
    <col min="7938" max="7938" width="5.3984375" customWidth="1"/>
    <col min="7939" max="7939" width="3.796875" customWidth="1"/>
    <col min="7940" max="7940" width="4.796875" customWidth="1"/>
    <col min="7941" max="7941" width="5.796875" customWidth="1"/>
    <col min="7942" max="7942" width="3.796875" customWidth="1"/>
    <col min="7943" max="7943" width="4.796875" customWidth="1"/>
    <col min="7944" max="7944" width="5.796875" customWidth="1"/>
    <col min="7945" max="7945" width="3.796875" customWidth="1"/>
    <col min="7946" max="7946" width="4.796875" customWidth="1"/>
    <col min="7947" max="7947" width="5.796875" customWidth="1"/>
    <col min="7948" max="7948" width="3.796875" customWidth="1"/>
    <col min="7949" max="7949" width="4.796875" customWidth="1"/>
    <col min="7950" max="7950" width="5.796875" customWidth="1"/>
    <col min="7951" max="7951" width="3.796875" customWidth="1"/>
    <col min="7952" max="7952" width="4.796875" customWidth="1"/>
    <col min="7953" max="7953" width="5.796875" customWidth="1"/>
    <col min="7954" max="7954" width="3.796875" customWidth="1"/>
    <col min="7955" max="7955" width="4.796875" customWidth="1"/>
    <col min="7956" max="7956" width="5.796875" customWidth="1"/>
    <col min="7957" max="7957" width="3.796875" customWidth="1"/>
    <col min="7958" max="7958" width="4.796875" customWidth="1"/>
    <col min="7959" max="7959" width="5.796875" customWidth="1"/>
    <col min="7960" max="7960" width="3.796875" customWidth="1"/>
    <col min="7961" max="7961" width="4.796875" customWidth="1"/>
    <col min="7962" max="7962" width="5.796875" customWidth="1"/>
    <col min="8193" max="8193" width="2.296875" customWidth="1"/>
    <col min="8194" max="8194" width="5.3984375" customWidth="1"/>
    <col min="8195" max="8195" width="3.796875" customWidth="1"/>
    <col min="8196" max="8196" width="4.796875" customWidth="1"/>
    <col min="8197" max="8197" width="5.796875" customWidth="1"/>
    <col min="8198" max="8198" width="3.796875" customWidth="1"/>
    <col min="8199" max="8199" width="4.796875" customWidth="1"/>
    <col min="8200" max="8200" width="5.796875" customWidth="1"/>
    <col min="8201" max="8201" width="3.796875" customWidth="1"/>
    <col min="8202" max="8202" width="4.796875" customWidth="1"/>
    <col min="8203" max="8203" width="5.796875" customWidth="1"/>
    <col min="8204" max="8204" width="3.796875" customWidth="1"/>
    <col min="8205" max="8205" width="4.796875" customWidth="1"/>
    <col min="8206" max="8206" width="5.796875" customWidth="1"/>
    <col min="8207" max="8207" width="3.796875" customWidth="1"/>
    <col min="8208" max="8208" width="4.796875" customWidth="1"/>
    <col min="8209" max="8209" width="5.796875" customWidth="1"/>
    <col min="8210" max="8210" width="3.796875" customWidth="1"/>
    <col min="8211" max="8211" width="4.796875" customWidth="1"/>
    <col min="8212" max="8212" width="5.796875" customWidth="1"/>
    <col min="8213" max="8213" width="3.796875" customWidth="1"/>
    <col min="8214" max="8214" width="4.796875" customWidth="1"/>
    <col min="8215" max="8215" width="5.796875" customWidth="1"/>
    <col min="8216" max="8216" width="3.796875" customWidth="1"/>
    <col min="8217" max="8217" width="4.796875" customWidth="1"/>
    <col min="8218" max="8218" width="5.796875" customWidth="1"/>
    <col min="8449" max="8449" width="2.296875" customWidth="1"/>
    <col min="8450" max="8450" width="5.3984375" customWidth="1"/>
    <col min="8451" max="8451" width="3.796875" customWidth="1"/>
    <col min="8452" max="8452" width="4.796875" customWidth="1"/>
    <col min="8453" max="8453" width="5.796875" customWidth="1"/>
    <col min="8454" max="8454" width="3.796875" customWidth="1"/>
    <col min="8455" max="8455" width="4.796875" customWidth="1"/>
    <col min="8456" max="8456" width="5.796875" customWidth="1"/>
    <col min="8457" max="8457" width="3.796875" customWidth="1"/>
    <col min="8458" max="8458" width="4.796875" customWidth="1"/>
    <col min="8459" max="8459" width="5.796875" customWidth="1"/>
    <col min="8460" max="8460" width="3.796875" customWidth="1"/>
    <col min="8461" max="8461" width="4.796875" customWidth="1"/>
    <col min="8462" max="8462" width="5.796875" customWidth="1"/>
    <col min="8463" max="8463" width="3.796875" customWidth="1"/>
    <col min="8464" max="8464" width="4.796875" customWidth="1"/>
    <col min="8465" max="8465" width="5.796875" customWidth="1"/>
    <col min="8466" max="8466" width="3.796875" customWidth="1"/>
    <col min="8467" max="8467" width="4.796875" customWidth="1"/>
    <col min="8468" max="8468" width="5.796875" customWidth="1"/>
    <col min="8469" max="8469" width="3.796875" customWidth="1"/>
    <col min="8470" max="8470" width="4.796875" customWidth="1"/>
    <col min="8471" max="8471" width="5.796875" customWidth="1"/>
    <col min="8472" max="8472" width="3.796875" customWidth="1"/>
    <col min="8473" max="8473" width="4.796875" customWidth="1"/>
    <col min="8474" max="8474" width="5.796875" customWidth="1"/>
    <col min="8705" max="8705" width="2.296875" customWidth="1"/>
    <col min="8706" max="8706" width="5.3984375" customWidth="1"/>
    <col min="8707" max="8707" width="3.796875" customWidth="1"/>
    <col min="8708" max="8708" width="4.796875" customWidth="1"/>
    <col min="8709" max="8709" width="5.796875" customWidth="1"/>
    <col min="8710" max="8710" width="3.796875" customWidth="1"/>
    <col min="8711" max="8711" width="4.796875" customWidth="1"/>
    <col min="8712" max="8712" width="5.796875" customWidth="1"/>
    <col min="8713" max="8713" width="3.796875" customWidth="1"/>
    <col min="8714" max="8714" width="4.796875" customWidth="1"/>
    <col min="8715" max="8715" width="5.796875" customWidth="1"/>
    <col min="8716" max="8716" width="3.796875" customWidth="1"/>
    <col min="8717" max="8717" width="4.796875" customWidth="1"/>
    <col min="8718" max="8718" width="5.796875" customWidth="1"/>
    <col min="8719" max="8719" width="3.796875" customWidth="1"/>
    <col min="8720" max="8720" width="4.796875" customWidth="1"/>
    <col min="8721" max="8721" width="5.796875" customWidth="1"/>
    <col min="8722" max="8722" width="3.796875" customWidth="1"/>
    <col min="8723" max="8723" width="4.796875" customWidth="1"/>
    <col min="8724" max="8724" width="5.796875" customWidth="1"/>
    <col min="8725" max="8725" width="3.796875" customWidth="1"/>
    <col min="8726" max="8726" width="4.796875" customWidth="1"/>
    <col min="8727" max="8727" width="5.796875" customWidth="1"/>
    <col min="8728" max="8728" width="3.796875" customWidth="1"/>
    <col min="8729" max="8729" width="4.796875" customWidth="1"/>
    <col min="8730" max="8730" width="5.796875" customWidth="1"/>
    <col min="8961" max="8961" width="2.296875" customWidth="1"/>
    <col min="8962" max="8962" width="5.3984375" customWidth="1"/>
    <col min="8963" max="8963" width="3.796875" customWidth="1"/>
    <col min="8964" max="8964" width="4.796875" customWidth="1"/>
    <col min="8965" max="8965" width="5.796875" customWidth="1"/>
    <col min="8966" max="8966" width="3.796875" customWidth="1"/>
    <col min="8967" max="8967" width="4.796875" customWidth="1"/>
    <col min="8968" max="8968" width="5.796875" customWidth="1"/>
    <col min="8969" max="8969" width="3.796875" customWidth="1"/>
    <col min="8970" max="8970" width="4.796875" customWidth="1"/>
    <col min="8971" max="8971" width="5.796875" customWidth="1"/>
    <col min="8972" max="8972" width="3.796875" customWidth="1"/>
    <col min="8973" max="8973" width="4.796875" customWidth="1"/>
    <col min="8974" max="8974" width="5.796875" customWidth="1"/>
    <col min="8975" max="8975" width="3.796875" customWidth="1"/>
    <col min="8976" max="8976" width="4.796875" customWidth="1"/>
    <col min="8977" max="8977" width="5.796875" customWidth="1"/>
    <col min="8978" max="8978" width="3.796875" customWidth="1"/>
    <col min="8979" max="8979" width="4.796875" customWidth="1"/>
    <col min="8980" max="8980" width="5.796875" customWidth="1"/>
    <col min="8981" max="8981" width="3.796875" customWidth="1"/>
    <col min="8982" max="8982" width="4.796875" customWidth="1"/>
    <col min="8983" max="8983" width="5.796875" customWidth="1"/>
    <col min="8984" max="8984" width="3.796875" customWidth="1"/>
    <col min="8985" max="8985" width="4.796875" customWidth="1"/>
    <col min="8986" max="8986" width="5.796875" customWidth="1"/>
    <col min="9217" max="9217" width="2.296875" customWidth="1"/>
    <col min="9218" max="9218" width="5.3984375" customWidth="1"/>
    <col min="9219" max="9219" width="3.796875" customWidth="1"/>
    <col min="9220" max="9220" width="4.796875" customWidth="1"/>
    <col min="9221" max="9221" width="5.796875" customWidth="1"/>
    <col min="9222" max="9222" width="3.796875" customWidth="1"/>
    <col min="9223" max="9223" width="4.796875" customWidth="1"/>
    <col min="9224" max="9224" width="5.796875" customWidth="1"/>
    <col min="9225" max="9225" width="3.796875" customWidth="1"/>
    <col min="9226" max="9226" width="4.796875" customWidth="1"/>
    <col min="9227" max="9227" width="5.796875" customWidth="1"/>
    <col min="9228" max="9228" width="3.796875" customWidth="1"/>
    <col min="9229" max="9229" width="4.796875" customWidth="1"/>
    <col min="9230" max="9230" width="5.796875" customWidth="1"/>
    <col min="9231" max="9231" width="3.796875" customWidth="1"/>
    <col min="9232" max="9232" width="4.796875" customWidth="1"/>
    <col min="9233" max="9233" width="5.796875" customWidth="1"/>
    <col min="9234" max="9234" width="3.796875" customWidth="1"/>
    <col min="9235" max="9235" width="4.796875" customWidth="1"/>
    <col min="9236" max="9236" width="5.796875" customWidth="1"/>
    <col min="9237" max="9237" width="3.796875" customWidth="1"/>
    <col min="9238" max="9238" width="4.796875" customWidth="1"/>
    <col min="9239" max="9239" width="5.796875" customWidth="1"/>
    <col min="9240" max="9240" width="3.796875" customWidth="1"/>
    <col min="9241" max="9241" width="4.796875" customWidth="1"/>
    <col min="9242" max="9242" width="5.796875" customWidth="1"/>
    <col min="9473" max="9473" width="2.296875" customWidth="1"/>
    <col min="9474" max="9474" width="5.3984375" customWidth="1"/>
    <col min="9475" max="9475" width="3.796875" customWidth="1"/>
    <col min="9476" max="9476" width="4.796875" customWidth="1"/>
    <col min="9477" max="9477" width="5.796875" customWidth="1"/>
    <col min="9478" max="9478" width="3.796875" customWidth="1"/>
    <col min="9479" max="9479" width="4.796875" customWidth="1"/>
    <col min="9480" max="9480" width="5.796875" customWidth="1"/>
    <col min="9481" max="9481" width="3.796875" customWidth="1"/>
    <col min="9482" max="9482" width="4.796875" customWidth="1"/>
    <col min="9483" max="9483" width="5.796875" customWidth="1"/>
    <col min="9484" max="9484" width="3.796875" customWidth="1"/>
    <col min="9485" max="9485" width="4.796875" customWidth="1"/>
    <col min="9486" max="9486" width="5.796875" customWidth="1"/>
    <col min="9487" max="9487" width="3.796875" customWidth="1"/>
    <col min="9488" max="9488" width="4.796875" customWidth="1"/>
    <col min="9489" max="9489" width="5.796875" customWidth="1"/>
    <col min="9490" max="9490" width="3.796875" customWidth="1"/>
    <col min="9491" max="9491" width="4.796875" customWidth="1"/>
    <col min="9492" max="9492" width="5.796875" customWidth="1"/>
    <col min="9493" max="9493" width="3.796875" customWidth="1"/>
    <col min="9494" max="9494" width="4.796875" customWidth="1"/>
    <col min="9495" max="9495" width="5.796875" customWidth="1"/>
    <col min="9496" max="9496" width="3.796875" customWidth="1"/>
    <col min="9497" max="9497" width="4.796875" customWidth="1"/>
    <col min="9498" max="9498" width="5.796875" customWidth="1"/>
    <col min="9729" max="9729" width="2.296875" customWidth="1"/>
    <col min="9730" max="9730" width="5.3984375" customWidth="1"/>
    <col min="9731" max="9731" width="3.796875" customWidth="1"/>
    <col min="9732" max="9732" width="4.796875" customWidth="1"/>
    <col min="9733" max="9733" width="5.796875" customWidth="1"/>
    <col min="9734" max="9734" width="3.796875" customWidth="1"/>
    <col min="9735" max="9735" width="4.796875" customWidth="1"/>
    <col min="9736" max="9736" width="5.796875" customWidth="1"/>
    <col min="9737" max="9737" width="3.796875" customWidth="1"/>
    <col min="9738" max="9738" width="4.796875" customWidth="1"/>
    <col min="9739" max="9739" width="5.796875" customWidth="1"/>
    <col min="9740" max="9740" width="3.796875" customWidth="1"/>
    <col min="9741" max="9741" width="4.796875" customWidth="1"/>
    <col min="9742" max="9742" width="5.796875" customWidth="1"/>
    <col min="9743" max="9743" width="3.796875" customWidth="1"/>
    <col min="9744" max="9744" width="4.796875" customWidth="1"/>
    <col min="9745" max="9745" width="5.796875" customWidth="1"/>
    <col min="9746" max="9746" width="3.796875" customWidth="1"/>
    <col min="9747" max="9747" width="4.796875" customWidth="1"/>
    <col min="9748" max="9748" width="5.796875" customWidth="1"/>
    <col min="9749" max="9749" width="3.796875" customWidth="1"/>
    <col min="9750" max="9750" width="4.796875" customWidth="1"/>
    <col min="9751" max="9751" width="5.796875" customWidth="1"/>
    <col min="9752" max="9752" width="3.796875" customWidth="1"/>
    <col min="9753" max="9753" width="4.796875" customWidth="1"/>
    <col min="9754" max="9754" width="5.796875" customWidth="1"/>
    <col min="9985" max="9985" width="2.296875" customWidth="1"/>
    <col min="9986" max="9986" width="5.3984375" customWidth="1"/>
    <col min="9987" max="9987" width="3.796875" customWidth="1"/>
    <col min="9988" max="9988" width="4.796875" customWidth="1"/>
    <col min="9989" max="9989" width="5.796875" customWidth="1"/>
    <col min="9990" max="9990" width="3.796875" customWidth="1"/>
    <col min="9991" max="9991" width="4.796875" customWidth="1"/>
    <col min="9992" max="9992" width="5.796875" customWidth="1"/>
    <col min="9993" max="9993" width="3.796875" customWidth="1"/>
    <col min="9994" max="9994" width="4.796875" customWidth="1"/>
    <col min="9995" max="9995" width="5.796875" customWidth="1"/>
    <col min="9996" max="9996" width="3.796875" customWidth="1"/>
    <col min="9997" max="9997" width="4.796875" customWidth="1"/>
    <col min="9998" max="9998" width="5.796875" customWidth="1"/>
    <col min="9999" max="9999" width="3.796875" customWidth="1"/>
    <col min="10000" max="10000" width="4.796875" customWidth="1"/>
    <col min="10001" max="10001" width="5.796875" customWidth="1"/>
    <col min="10002" max="10002" width="3.796875" customWidth="1"/>
    <col min="10003" max="10003" width="4.796875" customWidth="1"/>
    <col min="10004" max="10004" width="5.796875" customWidth="1"/>
    <col min="10005" max="10005" width="3.796875" customWidth="1"/>
    <col min="10006" max="10006" width="4.796875" customWidth="1"/>
    <col min="10007" max="10007" width="5.796875" customWidth="1"/>
    <col min="10008" max="10008" width="3.796875" customWidth="1"/>
    <col min="10009" max="10009" width="4.796875" customWidth="1"/>
    <col min="10010" max="10010" width="5.796875" customWidth="1"/>
    <col min="10241" max="10241" width="2.296875" customWidth="1"/>
    <col min="10242" max="10242" width="5.3984375" customWidth="1"/>
    <col min="10243" max="10243" width="3.796875" customWidth="1"/>
    <col min="10244" max="10244" width="4.796875" customWidth="1"/>
    <col min="10245" max="10245" width="5.796875" customWidth="1"/>
    <col min="10246" max="10246" width="3.796875" customWidth="1"/>
    <col min="10247" max="10247" width="4.796875" customWidth="1"/>
    <col min="10248" max="10248" width="5.796875" customWidth="1"/>
    <col min="10249" max="10249" width="3.796875" customWidth="1"/>
    <col min="10250" max="10250" width="4.796875" customWidth="1"/>
    <col min="10251" max="10251" width="5.796875" customWidth="1"/>
    <col min="10252" max="10252" width="3.796875" customWidth="1"/>
    <col min="10253" max="10253" width="4.796875" customWidth="1"/>
    <col min="10254" max="10254" width="5.796875" customWidth="1"/>
    <col min="10255" max="10255" width="3.796875" customWidth="1"/>
    <col min="10256" max="10256" width="4.796875" customWidth="1"/>
    <col min="10257" max="10257" width="5.796875" customWidth="1"/>
    <col min="10258" max="10258" width="3.796875" customWidth="1"/>
    <col min="10259" max="10259" width="4.796875" customWidth="1"/>
    <col min="10260" max="10260" width="5.796875" customWidth="1"/>
    <col min="10261" max="10261" width="3.796875" customWidth="1"/>
    <col min="10262" max="10262" width="4.796875" customWidth="1"/>
    <col min="10263" max="10263" width="5.796875" customWidth="1"/>
    <col min="10264" max="10264" width="3.796875" customWidth="1"/>
    <col min="10265" max="10265" width="4.796875" customWidth="1"/>
    <col min="10266" max="10266" width="5.796875" customWidth="1"/>
    <col min="10497" max="10497" width="2.296875" customWidth="1"/>
    <col min="10498" max="10498" width="5.3984375" customWidth="1"/>
    <col min="10499" max="10499" width="3.796875" customWidth="1"/>
    <col min="10500" max="10500" width="4.796875" customWidth="1"/>
    <col min="10501" max="10501" width="5.796875" customWidth="1"/>
    <col min="10502" max="10502" width="3.796875" customWidth="1"/>
    <col min="10503" max="10503" width="4.796875" customWidth="1"/>
    <col min="10504" max="10504" width="5.796875" customWidth="1"/>
    <col min="10505" max="10505" width="3.796875" customWidth="1"/>
    <col min="10506" max="10506" width="4.796875" customWidth="1"/>
    <col min="10507" max="10507" width="5.796875" customWidth="1"/>
    <col min="10508" max="10508" width="3.796875" customWidth="1"/>
    <col min="10509" max="10509" width="4.796875" customWidth="1"/>
    <col min="10510" max="10510" width="5.796875" customWidth="1"/>
    <col min="10511" max="10511" width="3.796875" customWidth="1"/>
    <col min="10512" max="10512" width="4.796875" customWidth="1"/>
    <col min="10513" max="10513" width="5.796875" customWidth="1"/>
    <col min="10514" max="10514" width="3.796875" customWidth="1"/>
    <col min="10515" max="10515" width="4.796875" customWidth="1"/>
    <col min="10516" max="10516" width="5.796875" customWidth="1"/>
    <col min="10517" max="10517" width="3.796875" customWidth="1"/>
    <col min="10518" max="10518" width="4.796875" customWidth="1"/>
    <col min="10519" max="10519" width="5.796875" customWidth="1"/>
    <col min="10520" max="10520" width="3.796875" customWidth="1"/>
    <col min="10521" max="10521" width="4.796875" customWidth="1"/>
    <col min="10522" max="10522" width="5.796875" customWidth="1"/>
    <col min="10753" max="10753" width="2.296875" customWidth="1"/>
    <col min="10754" max="10754" width="5.3984375" customWidth="1"/>
    <col min="10755" max="10755" width="3.796875" customWidth="1"/>
    <col min="10756" max="10756" width="4.796875" customWidth="1"/>
    <col min="10757" max="10757" width="5.796875" customWidth="1"/>
    <col min="10758" max="10758" width="3.796875" customWidth="1"/>
    <col min="10759" max="10759" width="4.796875" customWidth="1"/>
    <col min="10760" max="10760" width="5.796875" customWidth="1"/>
    <col min="10761" max="10761" width="3.796875" customWidth="1"/>
    <col min="10762" max="10762" width="4.796875" customWidth="1"/>
    <col min="10763" max="10763" width="5.796875" customWidth="1"/>
    <col min="10764" max="10764" width="3.796875" customWidth="1"/>
    <col min="10765" max="10765" width="4.796875" customWidth="1"/>
    <col min="10766" max="10766" width="5.796875" customWidth="1"/>
    <col min="10767" max="10767" width="3.796875" customWidth="1"/>
    <col min="10768" max="10768" width="4.796875" customWidth="1"/>
    <col min="10769" max="10769" width="5.796875" customWidth="1"/>
    <col min="10770" max="10770" width="3.796875" customWidth="1"/>
    <col min="10771" max="10771" width="4.796875" customWidth="1"/>
    <col min="10772" max="10772" width="5.796875" customWidth="1"/>
    <col min="10773" max="10773" width="3.796875" customWidth="1"/>
    <col min="10774" max="10774" width="4.796875" customWidth="1"/>
    <col min="10775" max="10775" width="5.796875" customWidth="1"/>
    <col min="10776" max="10776" width="3.796875" customWidth="1"/>
    <col min="10777" max="10777" width="4.796875" customWidth="1"/>
    <col min="10778" max="10778" width="5.796875" customWidth="1"/>
    <col min="11009" max="11009" width="2.296875" customWidth="1"/>
    <col min="11010" max="11010" width="5.3984375" customWidth="1"/>
    <col min="11011" max="11011" width="3.796875" customWidth="1"/>
    <col min="11012" max="11012" width="4.796875" customWidth="1"/>
    <col min="11013" max="11013" width="5.796875" customWidth="1"/>
    <col min="11014" max="11014" width="3.796875" customWidth="1"/>
    <col min="11015" max="11015" width="4.796875" customWidth="1"/>
    <col min="11016" max="11016" width="5.796875" customWidth="1"/>
    <col min="11017" max="11017" width="3.796875" customWidth="1"/>
    <col min="11018" max="11018" width="4.796875" customWidth="1"/>
    <col min="11019" max="11019" width="5.796875" customWidth="1"/>
    <col min="11020" max="11020" width="3.796875" customWidth="1"/>
    <col min="11021" max="11021" width="4.796875" customWidth="1"/>
    <col min="11022" max="11022" width="5.796875" customWidth="1"/>
    <col min="11023" max="11023" width="3.796875" customWidth="1"/>
    <col min="11024" max="11024" width="4.796875" customWidth="1"/>
    <col min="11025" max="11025" width="5.796875" customWidth="1"/>
    <col min="11026" max="11026" width="3.796875" customWidth="1"/>
    <col min="11027" max="11027" width="4.796875" customWidth="1"/>
    <col min="11028" max="11028" width="5.796875" customWidth="1"/>
    <col min="11029" max="11029" width="3.796875" customWidth="1"/>
    <col min="11030" max="11030" width="4.796875" customWidth="1"/>
    <col min="11031" max="11031" width="5.796875" customWidth="1"/>
    <col min="11032" max="11032" width="3.796875" customWidth="1"/>
    <col min="11033" max="11033" width="4.796875" customWidth="1"/>
    <col min="11034" max="11034" width="5.796875" customWidth="1"/>
    <col min="11265" max="11265" width="2.296875" customWidth="1"/>
    <col min="11266" max="11266" width="5.3984375" customWidth="1"/>
    <col min="11267" max="11267" width="3.796875" customWidth="1"/>
    <col min="11268" max="11268" width="4.796875" customWidth="1"/>
    <col min="11269" max="11269" width="5.796875" customWidth="1"/>
    <col min="11270" max="11270" width="3.796875" customWidth="1"/>
    <col min="11271" max="11271" width="4.796875" customWidth="1"/>
    <col min="11272" max="11272" width="5.796875" customWidth="1"/>
    <col min="11273" max="11273" width="3.796875" customWidth="1"/>
    <col min="11274" max="11274" width="4.796875" customWidth="1"/>
    <col min="11275" max="11275" width="5.796875" customWidth="1"/>
    <col min="11276" max="11276" width="3.796875" customWidth="1"/>
    <col min="11277" max="11277" width="4.796875" customWidth="1"/>
    <col min="11278" max="11278" width="5.796875" customWidth="1"/>
    <col min="11279" max="11279" width="3.796875" customWidth="1"/>
    <col min="11280" max="11280" width="4.796875" customWidth="1"/>
    <col min="11281" max="11281" width="5.796875" customWidth="1"/>
    <col min="11282" max="11282" width="3.796875" customWidth="1"/>
    <col min="11283" max="11283" width="4.796875" customWidth="1"/>
    <col min="11284" max="11284" width="5.796875" customWidth="1"/>
    <col min="11285" max="11285" width="3.796875" customWidth="1"/>
    <col min="11286" max="11286" width="4.796875" customWidth="1"/>
    <col min="11287" max="11287" width="5.796875" customWidth="1"/>
    <col min="11288" max="11288" width="3.796875" customWidth="1"/>
    <col min="11289" max="11289" width="4.796875" customWidth="1"/>
    <col min="11290" max="11290" width="5.796875" customWidth="1"/>
    <col min="11521" max="11521" width="2.296875" customWidth="1"/>
    <col min="11522" max="11522" width="5.3984375" customWidth="1"/>
    <col min="11523" max="11523" width="3.796875" customWidth="1"/>
    <col min="11524" max="11524" width="4.796875" customWidth="1"/>
    <col min="11525" max="11525" width="5.796875" customWidth="1"/>
    <col min="11526" max="11526" width="3.796875" customWidth="1"/>
    <col min="11527" max="11527" width="4.796875" customWidth="1"/>
    <col min="11528" max="11528" width="5.796875" customWidth="1"/>
    <col min="11529" max="11529" width="3.796875" customWidth="1"/>
    <col min="11530" max="11530" width="4.796875" customWidth="1"/>
    <col min="11531" max="11531" width="5.796875" customWidth="1"/>
    <col min="11532" max="11532" width="3.796875" customWidth="1"/>
    <col min="11533" max="11533" width="4.796875" customWidth="1"/>
    <col min="11534" max="11534" width="5.796875" customWidth="1"/>
    <col min="11535" max="11535" width="3.796875" customWidth="1"/>
    <col min="11536" max="11536" width="4.796875" customWidth="1"/>
    <col min="11537" max="11537" width="5.796875" customWidth="1"/>
    <col min="11538" max="11538" width="3.796875" customWidth="1"/>
    <col min="11539" max="11539" width="4.796875" customWidth="1"/>
    <col min="11540" max="11540" width="5.796875" customWidth="1"/>
    <col min="11541" max="11541" width="3.796875" customWidth="1"/>
    <col min="11542" max="11542" width="4.796875" customWidth="1"/>
    <col min="11543" max="11543" width="5.796875" customWidth="1"/>
    <col min="11544" max="11544" width="3.796875" customWidth="1"/>
    <col min="11545" max="11545" width="4.796875" customWidth="1"/>
    <col min="11546" max="11546" width="5.796875" customWidth="1"/>
    <col min="11777" max="11777" width="2.296875" customWidth="1"/>
    <col min="11778" max="11778" width="5.3984375" customWidth="1"/>
    <col min="11779" max="11779" width="3.796875" customWidth="1"/>
    <col min="11780" max="11780" width="4.796875" customWidth="1"/>
    <col min="11781" max="11781" width="5.796875" customWidth="1"/>
    <col min="11782" max="11782" width="3.796875" customWidth="1"/>
    <col min="11783" max="11783" width="4.796875" customWidth="1"/>
    <col min="11784" max="11784" width="5.796875" customWidth="1"/>
    <col min="11785" max="11785" width="3.796875" customWidth="1"/>
    <col min="11786" max="11786" width="4.796875" customWidth="1"/>
    <col min="11787" max="11787" width="5.796875" customWidth="1"/>
    <col min="11788" max="11788" width="3.796875" customWidth="1"/>
    <col min="11789" max="11789" width="4.796875" customWidth="1"/>
    <col min="11790" max="11790" width="5.796875" customWidth="1"/>
    <col min="11791" max="11791" width="3.796875" customWidth="1"/>
    <col min="11792" max="11792" width="4.796875" customWidth="1"/>
    <col min="11793" max="11793" width="5.796875" customWidth="1"/>
    <col min="11794" max="11794" width="3.796875" customWidth="1"/>
    <col min="11795" max="11795" width="4.796875" customWidth="1"/>
    <col min="11796" max="11796" width="5.796875" customWidth="1"/>
    <col min="11797" max="11797" width="3.796875" customWidth="1"/>
    <col min="11798" max="11798" width="4.796875" customWidth="1"/>
    <col min="11799" max="11799" width="5.796875" customWidth="1"/>
    <col min="11800" max="11800" width="3.796875" customWidth="1"/>
    <col min="11801" max="11801" width="4.796875" customWidth="1"/>
    <col min="11802" max="11802" width="5.796875" customWidth="1"/>
    <col min="12033" max="12033" width="2.296875" customWidth="1"/>
    <col min="12034" max="12034" width="5.3984375" customWidth="1"/>
    <col min="12035" max="12035" width="3.796875" customWidth="1"/>
    <col min="12036" max="12036" width="4.796875" customWidth="1"/>
    <col min="12037" max="12037" width="5.796875" customWidth="1"/>
    <col min="12038" max="12038" width="3.796875" customWidth="1"/>
    <col min="12039" max="12039" width="4.796875" customWidth="1"/>
    <col min="12040" max="12040" width="5.796875" customWidth="1"/>
    <col min="12041" max="12041" width="3.796875" customWidth="1"/>
    <col min="12042" max="12042" width="4.796875" customWidth="1"/>
    <col min="12043" max="12043" width="5.796875" customWidth="1"/>
    <col min="12044" max="12044" width="3.796875" customWidth="1"/>
    <col min="12045" max="12045" width="4.796875" customWidth="1"/>
    <col min="12046" max="12046" width="5.796875" customWidth="1"/>
    <col min="12047" max="12047" width="3.796875" customWidth="1"/>
    <col min="12048" max="12048" width="4.796875" customWidth="1"/>
    <col min="12049" max="12049" width="5.796875" customWidth="1"/>
    <col min="12050" max="12050" width="3.796875" customWidth="1"/>
    <col min="12051" max="12051" width="4.796875" customWidth="1"/>
    <col min="12052" max="12052" width="5.796875" customWidth="1"/>
    <col min="12053" max="12053" width="3.796875" customWidth="1"/>
    <col min="12054" max="12054" width="4.796875" customWidth="1"/>
    <col min="12055" max="12055" width="5.796875" customWidth="1"/>
    <col min="12056" max="12056" width="3.796875" customWidth="1"/>
    <col min="12057" max="12057" width="4.796875" customWidth="1"/>
    <col min="12058" max="12058" width="5.796875" customWidth="1"/>
    <col min="12289" max="12289" width="2.296875" customWidth="1"/>
    <col min="12290" max="12290" width="5.3984375" customWidth="1"/>
    <col min="12291" max="12291" width="3.796875" customWidth="1"/>
    <col min="12292" max="12292" width="4.796875" customWidth="1"/>
    <col min="12293" max="12293" width="5.796875" customWidth="1"/>
    <col min="12294" max="12294" width="3.796875" customWidth="1"/>
    <col min="12295" max="12295" width="4.796875" customWidth="1"/>
    <col min="12296" max="12296" width="5.796875" customWidth="1"/>
    <col min="12297" max="12297" width="3.796875" customWidth="1"/>
    <col min="12298" max="12298" width="4.796875" customWidth="1"/>
    <col min="12299" max="12299" width="5.796875" customWidth="1"/>
    <col min="12300" max="12300" width="3.796875" customWidth="1"/>
    <col min="12301" max="12301" width="4.796875" customWidth="1"/>
    <col min="12302" max="12302" width="5.796875" customWidth="1"/>
    <col min="12303" max="12303" width="3.796875" customWidth="1"/>
    <col min="12304" max="12304" width="4.796875" customWidth="1"/>
    <col min="12305" max="12305" width="5.796875" customWidth="1"/>
    <col min="12306" max="12306" width="3.796875" customWidth="1"/>
    <col min="12307" max="12307" width="4.796875" customWidth="1"/>
    <col min="12308" max="12308" width="5.796875" customWidth="1"/>
    <col min="12309" max="12309" width="3.796875" customWidth="1"/>
    <col min="12310" max="12310" width="4.796875" customWidth="1"/>
    <col min="12311" max="12311" width="5.796875" customWidth="1"/>
    <col min="12312" max="12312" width="3.796875" customWidth="1"/>
    <col min="12313" max="12313" width="4.796875" customWidth="1"/>
    <col min="12314" max="12314" width="5.796875" customWidth="1"/>
    <col min="12545" max="12545" width="2.296875" customWidth="1"/>
    <col min="12546" max="12546" width="5.3984375" customWidth="1"/>
    <col min="12547" max="12547" width="3.796875" customWidth="1"/>
    <col min="12548" max="12548" width="4.796875" customWidth="1"/>
    <col min="12549" max="12549" width="5.796875" customWidth="1"/>
    <col min="12550" max="12550" width="3.796875" customWidth="1"/>
    <col min="12551" max="12551" width="4.796875" customWidth="1"/>
    <col min="12552" max="12552" width="5.796875" customWidth="1"/>
    <col min="12553" max="12553" width="3.796875" customWidth="1"/>
    <col min="12554" max="12554" width="4.796875" customWidth="1"/>
    <col min="12555" max="12555" width="5.796875" customWidth="1"/>
    <col min="12556" max="12556" width="3.796875" customWidth="1"/>
    <col min="12557" max="12557" width="4.796875" customWidth="1"/>
    <col min="12558" max="12558" width="5.796875" customWidth="1"/>
    <col min="12559" max="12559" width="3.796875" customWidth="1"/>
    <col min="12560" max="12560" width="4.796875" customWidth="1"/>
    <col min="12561" max="12561" width="5.796875" customWidth="1"/>
    <col min="12562" max="12562" width="3.796875" customWidth="1"/>
    <col min="12563" max="12563" width="4.796875" customWidth="1"/>
    <col min="12564" max="12564" width="5.796875" customWidth="1"/>
    <col min="12565" max="12565" width="3.796875" customWidth="1"/>
    <col min="12566" max="12566" width="4.796875" customWidth="1"/>
    <col min="12567" max="12567" width="5.796875" customWidth="1"/>
    <col min="12568" max="12568" width="3.796875" customWidth="1"/>
    <col min="12569" max="12569" width="4.796875" customWidth="1"/>
    <col min="12570" max="12570" width="5.796875" customWidth="1"/>
    <col min="12801" max="12801" width="2.296875" customWidth="1"/>
    <col min="12802" max="12802" width="5.3984375" customWidth="1"/>
    <col min="12803" max="12803" width="3.796875" customWidth="1"/>
    <col min="12804" max="12804" width="4.796875" customWidth="1"/>
    <col min="12805" max="12805" width="5.796875" customWidth="1"/>
    <col min="12806" max="12806" width="3.796875" customWidth="1"/>
    <col min="12807" max="12807" width="4.796875" customWidth="1"/>
    <col min="12808" max="12808" width="5.796875" customWidth="1"/>
    <col min="12809" max="12809" width="3.796875" customWidth="1"/>
    <col min="12810" max="12810" width="4.796875" customWidth="1"/>
    <col min="12811" max="12811" width="5.796875" customWidth="1"/>
    <col min="12812" max="12812" width="3.796875" customWidth="1"/>
    <col min="12813" max="12813" width="4.796875" customWidth="1"/>
    <col min="12814" max="12814" width="5.796875" customWidth="1"/>
    <col min="12815" max="12815" width="3.796875" customWidth="1"/>
    <col min="12816" max="12816" width="4.796875" customWidth="1"/>
    <col min="12817" max="12817" width="5.796875" customWidth="1"/>
    <col min="12818" max="12818" width="3.796875" customWidth="1"/>
    <col min="12819" max="12819" width="4.796875" customWidth="1"/>
    <col min="12820" max="12820" width="5.796875" customWidth="1"/>
    <col min="12821" max="12821" width="3.796875" customWidth="1"/>
    <col min="12822" max="12822" width="4.796875" customWidth="1"/>
    <col min="12823" max="12823" width="5.796875" customWidth="1"/>
    <col min="12824" max="12824" width="3.796875" customWidth="1"/>
    <col min="12825" max="12825" width="4.796875" customWidth="1"/>
    <col min="12826" max="12826" width="5.796875" customWidth="1"/>
    <col min="13057" max="13057" width="2.296875" customWidth="1"/>
    <col min="13058" max="13058" width="5.3984375" customWidth="1"/>
    <col min="13059" max="13059" width="3.796875" customWidth="1"/>
    <col min="13060" max="13060" width="4.796875" customWidth="1"/>
    <col min="13061" max="13061" width="5.796875" customWidth="1"/>
    <col min="13062" max="13062" width="3.796875" customWidth="1"/>
    <col min="13063" max="13063" width="4.796875" customWidth="1"/>
    <col min="13064" max="13064" width="5.796875" customWidth="1"/>
    <col min="13065" max="13065" width="3.796875" customWidth="1"/>
    <col min="13066" max="13066" width="4.796875" customWidth="1"/>
    <col min="13067" max="13067" width="5.796875" customWidth="1"/>
    <col min="13068" max="13068" width="3.796875" customWidth="1"/>
    <col min="13069" max="13069" width="4.796875" customWidth="1"/>
    <col min="13070" max="13070" width="5.796875" customWidth="1"/>
    <col min="13071" max="13071" width="3.796875" customWidth="1"/>
    <col min="13072" max="13072" width="4.796875" customWidth="1"/>
    <col min="13073" max="13073" width="5.796875" customWidth="1"/>
    <col min="13074" max="13074" width="3.796875" customWidth="1"/>
    <col min="13075" max="13075" width="4.796875" customWidth="1"/>
    <col min="13076" max="13076" width="5.796875" customWidth="1"/>
    <col min="13077" max="13077" width="3.796875" customWidth="1"/>
    <col min="13078" max="13078" width="4.796875" customWidth="1"/>
    <col min="13079" max="13079" width="5.796875" customWidth="1"/>
    <col min="13080" max="13080" width="3.796875" customWidth="1"/>
    <col min="13081" max="13081" width="4.796875" customWidth="1"/>
    <col min="13082" max="13082" width="5.796875" customWidth="1"/>
    <col min="13313" max="13313" width="2.296875" customWidth="1"/>
    <col min="13314" max="13314" width="5.3984375" customWidth="1"/>
    <col min="13315" max="13315" width="3.796875" customWidth="1"/>
    <col min="13316" max="13316" width="4.796875" customWidth="1"/>
    <col min="13317" max="13317" width="5.796875" customWidth="1"/>
    <col min="13318" max="13318" width="3.796875" customWidth="1"/>
    <col min="13319" max="13319" width="4.796875" customWidth="1"/>
    <col min="13320" max="13320" width="5.796875" customWidth="1"/>
    <col min="13321" max="13321" width="3.796875" customWidth="1"/>
    <col min="13322" max="13322" width="4.796875" customWidth="1"/>
    <col min="13323" max="13323" width="5.796875" customWidth="1"/>
    <col min="13324" max="13324" width="3.796875" customWidth="1"/>
    <col min="13325" max="13325" width="4.796875" customWidth="1"/>
    <col min="13326" max="13326" width="5.796875" customWidth="1"/>
    <col min="13327" max="13327" width="3.796875" customWidth="1"/>
    <col min="13328" max="13328" width="4.796875" customWidth="1"/>
    <col min="13329" max="13329" width="5.796875" customWidth="1"/>
    <col min="13330" max="13330" width="3.796875" customWidth="1"/>
    <col min="13331" max="13331" width="4.796875" customWidth="1"/>
    <col min="13332" max="13332" width="5.796875" customWidth="1"/>
    <col min="13333" max="13333" width="3.796875" customWidth="1"/>
    <col min="13334" max="13334" width="4.796875" customWidth="1"/>
    <col min="13335" max="13335" width="5.796875" customWidth="1"/>
    <col min="13336" max="13336" width="3.796875" customWidth="1"/>
    <col min="13337" max="13337" width="4.796875" customWidth="1"/>
    <col min="13338" max="13338" width="5.796875" customWidth="1"/>
    <col min="13569" max="13569" width="2.296875" customWidth="1"/>
    <col min="13570" max="13570" width="5.3984375" customWidth="1"/>
    <col min="13571" max="13571" width="3.796875" customWidth="1"/>
    <col min="13572" max="13572" width="4.796875" customWidth="1"/>
    <col min="13573" max="13573" width="5.796875" customWidth="1"/>
    <col min="13574" max="13574" width="3.796875" customWidth="1"/>
    <col min="13575" max="13575" width="4.796875" customWidth="1"/>
    <col min="13576" max="13576" width="5.796875" customWidth="1"/>
    <col min="13577" max="13577" width="3.796875" customWidth="1"/>
    <col min="13578" max="13578" width="4.796875" customWidth="1"/>
    <col min="13579" max="13579" width="5.796875" customWidth="1"/>
    <col min="13580" max="13580" width="3.796875" customWidth="1"/>
    <col min="13581" max="13581" width="4.796875" customWidth="1"/>
    <col min="13582" max="13582" width="5.796875" customWidth="1"/>
    <col min="13583" max="13583" width="3.796875" customWidth="1"/>
    <col min="13584" max="13584" width="4.796875" customWidth="1"/>
    <col min="13585" max="13585" width="5.796875" customWidth="1"/>
    <col min="13586" max="13586" width="3.796875" customWidth="1"/>
    <col min="13587" max="13587" width="4.796875" customWidth="1"/>
    <col min="13588" max="13588" width="5.796875" customWidth="1"/>
    <col min="13589" max="13589" width="3.796875" customWidth="1"/>
    <col min="13590" max="13590" width="4.796875" customWidth="1"/>
    <col min="13591" max="13591" width="5.796875" customWidth="1"/>
    <col min="13592" max="13592" width="3.796875" customWidth="1"/>
    <col min="13593" max="13593" width="4.796875" customWidth="1"/>
    <col min="13594" max="13594" width="5.796875" customWidth="1"/>
    <col min="13825" max="13825" width="2.296875" customWidth="1"/>
    <col min="13826" max="13826" width="5.3984375" customWidth="1"/>
    <col min="13827" max="13827" width="3.796875" customWidth="1"/>
    <col min="13828" max="13828" width="4.796875" customWidth="1"/>
    <col min="13829" max="13829" width="5.796875" customWidth="1"/>
    <col min="13830" max="13830" width="3.796875" customWidth="1"/>
    <col min="13831" max="13831" width="4.796875" customWidth="1"/>
    <col min="13832" max="13832" width="5.796875" customWidth="1"/>
    <col min="13833" max="13833" width="3.796875" customWidth="1"/>
    <col min="13834" max="13834" width="4.796875" customWidth="1"/>
    <col min="13835" max="13835" width="5.796875" customWidth="1"/>
    <col min="13836" max="13836" width="3.796875" customWidth="1"/>
    <col min="13837" max="13837" width="4.796875" customWidth="1"/>
    <col min="13838" max="13838" width="5.796875" customWidth="1"/>
    <col min="13839" max="13839" width="3.796875" customWidth="1"/>
    <col min="13840" max="13840" width="4.796875" customWidth="1"/>
    <col min="13841" max="13841" width="5.796875" customWidth="1"/>
    <col min="13842" max="13842" width="3.796875" customWidth="1"/>
    <col min="13843" max="13843" width="4.796875" customWidth="1"/>
    <col min="13844" max="13844" width="5.796875" customWidth="1"/>
    <col min="13845" max="13845" width="3.796875" customWidth="1"/>
    <col min="13846" max="13846" width="4.796875" customWidth="1"/>
    <col min="13847" max="13847" width="5.796875" customWidth="1"/>
    <col min="13848" max="13848" width="3.796875" customWidth="1"/>
    <col min="13849" max="13849" width="4.796875" customWidth="1"/>
    <col min="13850" max="13850" width="5.796875" customWidth="1"/>
    <col min="14081" max="14081" width="2.296875" customWidth="1"/>
    <col min="14082" max="14082" width="5.3984375" customWidth="1"/>
    <col min="14083" max="14083" width="3.796875" customWidth="1"/>
    <col min="14084" max="14084" width="4.796875" customWidth="1"/>
    <col min="14085" max="14085" width="5.796875" customWidth="1"/>
    <col min="14086" max="14086" width="3.796875" customWidth="1"/>
    <col min="14087" max="14087" width="4.796875" customWidth="1"/>
    <col min="14088" max="14088" width="5.796875" customWidth="1"/>
    <col min="14089" max="14089" width="3.796875" customWidth="1"/>
    <col min="14090" max="14090" width="4.796875" customWidth="1"/>
    <col min="14091" max="14091" width="5.796875" customWidth="1"/>
    <col min="14092" max="14092" width="3.796875" customWidth="1"/>
    <col min="14093" max="14093" width="4.796875" customWidth="1"/>
    <col min="14094" max="14094" width="5.796875" customWidth="1"/>
    <col min="14095" max="14095" width="3.796875" customWidth="1"/>
    <col min="14096" max="14096" width="4.796875" customWidth="1"/>
    <col min="14097" max="14097" width="5.796875" customWidth="1"/>
    <col min="14098" max="14098" width="3.796875" customWidth="1"/>
    <col min="14099" max="14099" width="4.796875" customWidth="1"/>
    <col min="14100" max="14100" width="5.796875" customWidth="1"/>
    <col min="14101" max="14101" width="3.796875" customWidth="1"/>
    <col min="14102" max="14102" width="4.796875" customWidth="1"/>
    <col min="14103" max="14103" width="5.796875" customWidth="1"/>
    <col min="14104" max="14104" width="3.796875" customWidth="1"/>
    <col min="14105" max="14105" width="4.796875" customWidth="1"/>
    <col min="14106" max="14106" width="5.796875" customWidth="1"/>
    <col min="14337" max="14337" width="2.296875" customWidth="1"/>
    <col min="14338" max="14338" width="5.3984375" customWidth="1"/>
    <col min="14339" max="14339" width="3.796875" customWidth="1"/>
    <col min="14340" max="14340" width="4.796875" customWidth="1"/>
    <col min="14341" max="14341" width="5.796875" customWidth="1"/>
    <col min="14342" max="14342" width="3.796875" customWidth="1"/>
    <col min="14343" max="14343" width="4.796875" customWidth="1"/>
    <col min="14344" max="14344" width="5.796875" customWidth="1"/>
    <col min="14345" max="14345" width="3.796875" customWidth="1"/>
    <col min="14346" max="14346" width="4.796875" customWidth="1"/>
    <col min="14347" max="14347" width="5.796875" customWidth="1"/>
    <col min="14348" max="14348" width="3.796875" customWidth="1"/>
    <col min="14349" max="14349" width="4.796875" customWidth="1"/>
    <col min="14350" max="14350" width="5.796875" customWidth="1"/>
    <col min="14351" max="14351" width="3.796875" customWidth="1"/>
    <col min="14352" max="14352" width="4.796875" customWidth="1"/>
    <col min="14353" max="14353" width="5.796875" customWidth="1"/>
    <col min="14354" max="14354" width="3.796875" customWidth="1"/>
    <col min="14355" max="14355" width="4.796875" customWidth="1"/>
    <col min="14356" max="14356" width="5.796875" customWidth="1"/>
    <col min="14357" max="14357" width="3.796875" customWidth="1"/>
    <col min="14358" max="14358" width="4.796875" customWidth="1"/>
    <col min="14359" max="14359" width="5.796875" customWidth="1"/>
    <col min="14360" max="14360" width="3.796875" customWidth="1"/>
    <col min="14361" max="14361" width="4.796875" customWidth="1"/>
    <col min="14362" max="14362" width="5.796875" customWidth="1"/>
    <col min="14593" max="14593" width="2.296875" customWidth="1"/>
    <col min="14594" max="14594" width="5.3984375" customWidth="1"/>
    <col min="14595" max="14595" width="3.796875" customWidth="1"/>
    <col min="14596" max="14596" width="4.796875" customWidth="1"/>
    <col min="14597" max="14597" width="5.796875" customWidth="1"/>
    <col min="14598" max="14598" width="3.796875" customWidth="1"/>
    <col min="14599" max="14599" width="4.796875" customWidth="1"/>
    <col min="14600" max="14600" width="5.796875" customWidth="1"/>
    <col min="14601" max="14601" width="3.796875" customWidth="1"/>
    <col min="14602" max="14602" width="4.796875" customWidth="1"/>
    <col min="14603" max="14603" width="5.796875" customWidth="1"/>
    <col min="14604" max="14604" width="3.796875" customWidth="1"/>
    <col min="14605" max="14605" width="4.796875" customWidth="1"/>
    <col min="14606" max="14606" width="5.796875" customWidth="1"/>
    <col min="14607" max="14607" width="3.796875" customWidth="1"/>
    <col min="14608" max="14608" width="4.796875" customWidth="1"/>
    <col min="14609" max="14609" width="5.796875" customWidth="1"/>
    <col min="14610" max="14610" width="3.796875" customWidth="1"/>
    <col min="14611" max="14611" width="4.796875" customWidth="1"/>
    <col min="14612" max="14612" width="5.796875" customWidth="1"/>
    <col min="14613" max="14613" width="3.796875" customWidth="1"/>
    <col min="14614" max="14614" width="4.796875" customWidth="1"/>
    <col min="14615" max="14615" width="5.796875" customWidth="1"/>
    <col min="14616" max="14616" width="3.796875" customWidth="1"/>
    <col min="14617" max="14617" width="4.796875" customWidth="1"/>
    <col min="14618" max="14618" width="5.796875" customWidth="1"/>
    <col min="14849" max="14849" width="2.296875" customWidth="1"/>
    <col min="14850" max="14850" width="5.3984375" customWidth="1"/>
    <col min="14851" max="14851" width="3.796875" customWidth="1"/>
    <col min="14852" max="14852" width="4.796875" customWidth="1"/>
    <col min="14853" max="14853" width="5.796875" customWidth="1"/>
    <col min="14854" max="14854" width="3.796875" customWidth="1"/>
    <col min="14855" max="14855" width="4.796875" customWidth="1"/>
    <col min="14856" max="14856" width="5.796875" customWidth="1"/>
    <col min="14857" max="14857" width="3.796875" customWidth="1"/>
    <col min="14858" max="14858" width="4.796875" customWidth="1"/>
    <col min="14859" max="14859" width="5.796875" customWidth="1"/>
    <col min="14860" max="14860" width="3.796875" customWidth="1"/>
    <col min="14861" max="14861" width="4.796875" customWidth="1"/>
    <col min="14862" max="14862" width="5.796875" customWidth="1"/>
    <col min="14863" max="14863" width="3.796875" customWidth="1"/>
    <col min="14864" max="14864" width="4.796875" customWidth="1"/>
    <col min="14865" max="14865" width="5.796875" customWidth="1"/>
    <col min="14866" max="14866" width="3.796875" customWidth="1"/>
    <col min="14867" max="14867" width="4.796875" customWidth="1"/>
    <col min="14868" max="14868" width="5.796875" customWidth="1"/>
    <col min="14869" max="14869" width="3.796875" customWidth="1"/>
    <col min="14870" max="14870" width="4.796875" customWidth="1"/>
    <col min="14871" max="14871" width="5.796875" customWidth="1"/>
    <col min="14872" max="14872" width="3.796875" customWidth="1"/>
    <col min="14873" max="14873" width="4.796875" customWidth="1"/>
    <col min="14874" max="14874" width="5.796875" customWidth="1"/>
    <col min="15105" max="15105" width="2.296875" customWidth="1"/>
    <col min="15106" max="15106" width="5.3984375" customWidth="1"/>
    <col min="15107" max="15107" width="3.796875" customWidth="1"/>
    <col min="15108" max="15108" width="4.796875" customWidth="1"/>
    <col min="15109" max="15109" width="5.796875" customWidth="1"/>
    <col min="15110" max="15110" width="3.796875" customWidth="1"/>
    <col min="15111" max="15111" width="4.796875" customWidth="1"/>
    <col min="15112" max="15112" width="5.796875" customWidth="1"/>
    <col min="15113" max="15113" width="3.796875" customWidth="1"/>
    <col min="15114" max="15114" width="4.796875" customWidth="1"/>
    <col min="15115" max="15115" width="5.796875" customWidth="1"/>
    <col min="15116" max="15116" width="3.796875" customWidth="1"/>
    <col min="15117" max="15117" width="4.796875" customWidth="1"/>
    <col min="15118" max="15118" width="5.796875" customWidth="1"/>
    <col min="15119" max="15119" width="3.796875" customWidth="1"/>
    <col min="15120" max="15120" width="4.796875" customWidth="1"/>
    <col min="15121" max="15121" width="5.796875" customWidth="1"/>
    <col min="15122" max="15122" width="3.796875" customWidth="1"/>
    <col min="15123" max="15123" width="4.796875" customWidth="1"/>
    <col min="15124" max="15124" width="5.796875" customWidth="1"/>
    <col min="15125" max="15125" width="3.796875" customWidth="1"/>
    <col min="15126" max="15126" width="4.796875" customWidth="1"/>
    <col min="15127" max="15127" width="5.796875" customWidth="1"/>
    <col min="15128" max="15128" width="3.796875" customWidth="1"/>
    <col min="15129" max="15129" width="4.796875" customWidth="1"/>
    <col min="15130" max="15130" width="5.796875" customWidth="1"/>
    <col min="15361" max="15361" width="2.296875" customWidth="1"/>
    <col min="15362" max="15362" width="5.3984375" customWidth="1"/>
    <col min="15363" max="15363" width="3.796875" customWidth="1"/>
    <col min="15364" max="15364" width="4.796875" customWidth="1"/>
    <col min="15365" max="15365" width="5.796875" customWidth="1"/>
    <col min="15366" max="15366" width="3.796875" customWidth="1"/>
    <col min="15367" max="15367" width="4.796875" customWidth="1"/>
    <col min="15368" max="15368" width="5.796875" customWidth="1"/>
    <col min="15369" max="15369" width="3.796875" customWidth="1"/>
    <col min="15370" max="15370" width="4.796875" customWidth="1"/>
    <col min="15371" max="15371" width="5.796875" customWidth="1"/>
    <col min="15372" max="15372" width="3.796875" customWidth="1"/>
    <col min="15373" max="15373" width="4.796875" customWidth="1"/>
    <col min="15374" max="15374" width="5.796875" customWidth="1"/>
    <col min="15375" max="15375" width="3.796875" customWidth="1"/>
    <col min="15376" max="15376" width="4.796875" customWidth="1"/>
    <col min="15377" max="15377" width="5.796875" customWidth="1"/>
    <col min="15378" max="15378" width="3.796875" customWidth="1"/>
    <col min="15379" max="15379" width="4.796875" customWidth="1"/>
    <col min="15380" max="15380" width="5.796875" customWidth="1"/>
    <col min="15381" max="15381" width="3.796875" customWidth="1"/>
    <col min="15382" max="15382" width="4.796875" customWidth="1"/>
    <col min="15383" max="15383" width="5.796875" customWidth="1"/>
    <col min="15384" max="15384" width="3.796875" customWidth="1"/>
    <col min="15385" max="15385" width="4.796875" customWidth="1"/>
    <col min="15386" max="15386" width="5.796875" customWidth="1"/>
    <col min="15617" max="15617" width="2.296875" customWidth="1"/>
    <col min="15618" max="15618" width="5.3984375" customWidth="1"/>
    <col min="15619" max="15619" width="3.796875" customWidth="1"/>
    <col min="15620" max="15620" width="4.796875" customWidth="1"/>
    <col min="15621" max="15621" width="5.796875" customWidth="1"/>
    <col min="15622" max="15622" width="3.796875" customWidth="1"/>
    <col min="15623" max="15623" width="4.796875" customWidth="1"/>
    <col min="15624" max="15624" width="5.796875" customWidth="1"/>
    <col min="15625" max="15625" width="3.796875" customWidth="1"/>
    <col min="15626" max="15626" width="4.796875" customWidth="1"/>
    <col min="15627" max="15627" width="5.796875" customWidth="1"/>
    <col min="15628" max="15628" width="3.796875" customWidth="1"/>
    <col min="15629" max="15629" width="4.796875" customWidth="1"/>
    <col min="15630" max="15630" width="5.796875" customWidth="1"/>
    <col min="15631" max="15631" width="3.796875" customWidth="1"/>
    <col min="15632" max="15632" width="4.796875" customWidth="1"/>
    <col min="15633" max="15633" width="5.796875" customWidth="1"/>
    <col min="15634" max="15634" width="3.796875" customWidth="1"/>
    <col min="15635" max="15635" width="4.796875" customWidth="1"/>
    <col min="15636" max="15636" width="5.796875" customWidth="1"/>
    <col min="15637" max="15637" width="3.796875" customWidth="1"/>
    <col min="15638" max="15638" width="4.796875" customWidth="1"/>
    <col min="15639" max="15639" width="5.796875" customWidth="1"/>
    <col min="15640" max="15640" width="3.796875" customWidth="1"/>
    <col min="15641" max="15641" width="4.796875" customWidth="1"/>
    <col min="15642" max="15642" width="5.796875" customWidth="1"/>
    <col min="15873" max="15873" width="2.296875" customWidth="1"/>
    <col min="15874" max="15874" width="5.3984375" customWidth="1"/>
    <col min="15875" max="15875" width="3.796875" customWidth="1"/>
    <col min="15876" max="15876" width="4.796875" customWidth="1"/>
    <col min="15877" max="15877" width="5.796875" customWidth="1"/>
    <col min="15878" max="15878" width="3.796875" customWidth="1"/>
    <col min="15879" max="15879" width="4.796875" customWidth="1"/>
    <col min="15880" max="15880" width="5.796875" customWidth="1"/>
    <col min="15881" max="15881" width="3.796875" customWidth="1"/>
    <col min="15882" max="15882" width="4.796875" customWidth="1"/>
    <col min="15883" max="15883" width="5.796875" customWidth="1"/>
    <col min="15884" max="15884" width="3.796875" customWidth="1"/>
    <col min="15885" max="15885" width="4.796875" customWidth="1"/>
    <col min="15886" max="15886" width="5.796875" customWidth="1"/>
    <col min="15887" max="15887" width="3.796875" customWidth="1"/>
    <col min="15888" max="15888" width="4.796875" customWidth="1"/>
    <col min="15889" max="15889" width="5.796875" customWidth="1"/>
    <col min="15890" max="15890" width="3.796875" customWidth="1"/>
    <col min="15891" max="15891" width="4.796875" customWidth="1"/>
    <col min="15892" max="15892" width="5.796875" customWidth="1"/>
    <col min="15893" max="15893" width="3.796875" customWidth="1"/>
    <col min="15894" max="15894" width="4.796875" customWidth="1"/>
    <col min="15895" max="15895" width="5.796875" customWidth="1"/>
    <col min="15896" max="15896" width="3.796875" customWidth="1"/>
    <col min="15897" max="15897" width="4.796875" customWidth="1"/>
    <col min="15898" max="15898" width="5.796875" customWidth="1"/>
    <col min="16129" max="16129" width="2.296875" customWidth="1"/>
    <col min="16130" max="16130" width="5.3984375" customWidth="1"/>
    <col min="16131" max="16131" width="3.796875" customWidth="1"/>
    <col min="16132" max="16132" width="4.796875" customWidth="1"/>
    <col min="16133" max="16133" width="5.796875" customWidth="1"/>
    <col min="16134" max="16134" width="3.796875" customWidth="1"/>
    <col min="16135" max="16135" width="4.796875" customWidth="1"/>
    <col min="16136" max="16136" width="5.796875" customWidth="1"/>
    <col min="16137" max="16137" width="3.796875" customWidth="1"/>
    <col min="16138" max="16138" width="4.796875" customWidth="1"/>
    <col min="16139" max="16139" width="5.796875" customWidth="1"/>
    <col min="16140" max="16140" width="3.796875" customWidth="1"/>
    <col min="16141" max="16141" width="4.796875" customWidth="1"/>
    <col min="16142" max="16142" width="5.796875" customWidth="1"/>
    <col min="16143" max="16143" width="3.796875" customWidth="1"/>
    <col min="16144" max="16144" width="4.796875" customWidth="1"/>
    <col min="16145" max="16145" width="5.796875" customWidth="1"/>
    <col min="16146" max="16146" width="3.796875" customWidth="1"/>
    <col min="16147" max="16147" width="4.796875" customWidth="1"/>
    <col min="16148" max="16148" width="5.796875" customWidth="1"/>
    <col min="16149" max="16149" width="3.796875" customWidth="1"/>
    <col min="16150" max="16150" width="4.796875" customWidth="1"/>
    <col min="16151" max="16151" width="5.796875" customWidth="1"/>
    <col min="16152" max="16152" width="3.796875" customWidth="1"/>
    <col min="16153" max="16153" width="4.796875" customWidth="1"/>
    <col min="16154" max="16154" width="5.796875" customWidth="1"/>
  </cols>
  <sheetData>
    <row r="1" spans="1:26">
      <c r="A1" s="52"/>
    </row>
    <row r="2" spans="1:26" s="9" customFormat="1" ht="45" customHeight="1" thickBot="1">
      <c r="A2" s="52"/>
      <c r="B2" s="10"/>
      <c r="C2" s="10"/>
      <c r="D2" s="10"/>
      <c r="E2" s="117" t="s">
        <v>53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50" t="s">
        <v>3</v>
      </c>
      <c r="V2" s="50"/>
      <c r="W2" s="50"/>
      <c r="X2" s="50"/>
      <c r="Y2" s="50"/>
      <c r="Z2" s="50"/>
    </row>
    <row r="3" spans="1:26" s="9" customFormat="1" ht="15" thickTop="1">
      <c r="A3" s="52"/>
      <c r="B3" s="119" t="s">
        <v>72</v>
      </c>
      <c r="C3" s="119"/>
      <c r="D3" s="10"/>
      <c r="E3" s="10"/>
      <c r="F3" s="120" t="s">
        <v>54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5</v>
      </c>
      <c r="C5" s="2"/>
      <c r="D5" s="3" t="s">
        <v>6</v>
      </c>
      <c r="E5" s="4"/>
      <c r="F5" s="2"/>
      <c r="G5" s="3" t="s">
        <v>0</v>
      </c>
      <c r="H5" s="4"/>
      <c r="I5" s="2"/>
      <c r="J5" s="3" t="s">
        <v>7</v>
      </c>
      <c r="K5" s="4"/>
      <c r="L5" s="2"/>
      <c r="M5" s="3" t="s">
        <v>8</v>
      </c>
      <c r="N5" s="4"/>
      <c r="O5" s="2"/>
      <c r="P5" s="3" t="s">
        <v>9</v>
      </c>
      <c r="Q5" s="4"/>
      <c r="R5" s="2"/>
      <c r="S5" s="3" t="s">
        <v>1</v>
      </c>
      <c r="T5" s="4"/>
      <c r="U5" s="2"/>
      <c r="V5" s="3" t="s">
        <v>10</v>
      </c>
      <c r="W5" s="4"/>
      <c r="X5" s="2"/>
      <c r="Y5" s="3" t="s">
        <v>11</v>
      </c>
      <c r="Z5" s="4"/>
    </row>
    <row r="6" spans="1:26" ht="15" thickBot="1">
      <c r="B6" s="6" t="s">
        <v>12</v>
      </c>
      <c r="C6" s="5" t="s">
        <v>13</v>
      </c>
      <c r="D6" s="5" t="s">
        <v>2</v>
      </c>
      <c r="E6" s="5" t="s">
        <v>14</v>
      </c>
      <c r="F6" s="5" t="s">
        <v>13</v>
      </c>
      <c r="G6" s="5" t="s">
        <v>2</v>
      </c>
      <c r="H6" s="5" t="s">
        <v>14</v>
      </c>
      <c r="I6" s="5" t="s">
        <v>13</v>
      </c>
      <c r="J6" s="5" t="s">
        <v>2</v>
      </c>
      <c r="K6" s="5" t="s">
        <v>14</v>
      </c>
      <c r="L6" s="5" t="s">
        <v>13</v>
      </c>
      <c r="M6" s="5" t="s">
        <v>2</v>
      </c>
      <c r="N6" s="5" t="s">
        <v>14</v>
      </c>
      <c r="O6" s="5" t="s">
        <v>13</v>
      </c>
      <c r="P6" s="5" t="s">
        <v>2</v>
      </c>
      <c r="Q6" s="5" t="s">
        <v>14</v>
      </c>
      <c r="R6" s="5" t="s">
        <v>13</v>
      </c>
      <c r="S6" s="5" t="s">
        <v>2</v>
      </c>
      <c r="T6" s="5" t="s">
        <v>14</v>
      </c>
      <c r="U6" s="5" t="s">
        <v>13</v>
      </c>
      <c r="V6" s="5" t="s">
        <v>2</v>
      </c>
      <c r="W6" s="5" t="s">
        <v>14</v>
      </c>
      <c r="X6" s="5" t="s">
        <v>13</v>
      </c>
      <c r="Y6" s="5" t="s">
        <v>2</v>
      </c>
      <c r="Z6" s="5" t="s">
        <v>14</v>
      </c>
    </row>
    <row r="7" spans="1:26" s="127" customFormat="1" ht="13.5" customHeight="1" thickTop="1">
      <c r="A7" s="113">
        <v>1</v>
      </c>
      <c r="B7" s="12" t="s">
        <v>15</v>
      </c>
      <c r="C7" s="25" t="str">
        <f>[44]결승기록지!$C$11</f>
        <v>한예솔</v>
      </c>
      <c r="D7" s="26" t="str">
        <f>[44]결승기록지!$E$11</f>
        <v>경남체육고</v>
      </c>
      <c r="E7" s="27">
        <f>[44]결승기록지!$F$11</f>
        <v>12.44</v>
      </c>
      <c r="F7" s="25" t="str">
        <f>[44]결승기록지!$C$12</f>
        <v>이예진</v>
      </c>
      <c r="G7" s="26" t="str">
        <f>[44]결승기록지!$E$12</f>
        <v>이리공업고</v>
      </c>
      <c r="H7" s="27">
        <f>[44]결승기록지!$F$12</f>
        <v>12.55</v>
      </c>
      <c r="I7" s="25" t="str">
        <f>[44]결승기록지!$C$13</f>
        <v>김한송</v>
      </c>
      <c r="J7" s="26" t="str">
        <f>[44]결승기록지!$E$13</f>
        <v>태원고</v>
      </c>
      <c r="K7" s="27">
        <f>[44]결승기록지!$F$13</f>
        <v>12.61</v>
      </c>
      <c r="L7" s="25" t="str">
        <f>[44]결승기록지!$C$14</f>
        <v>이지호</v>
      </c>
      <c r="M7" s="26" t="str">
        <f>[44]결승기록지!$E$14</f>
        <v>태원고</v>
      </c>
      <c r="N7" s="27">
        <f>[44]결승기록지!$F$14</f>
        <v>12.65</v>
      </c>
      <c r="O7" s="25" t="str">
        <f>[44]결승기록지!$C$15</f>
        <v>김하은</v>
      </c>
      <c r="P7" s="26" t="str">
        <f>[44]결승기록지!$E$15</f>
        <v>경기용인고</v>
      </c>
      <c r="Q7" s="27">
        <f>[44]결승기록지!$F$15</f>
        <v>12.79</v>
      </c>
      <c r="R7" s="25" t="str">
        <f>[44]결승기록지!$C$16</f>
        <v>강근영</v>
      </c>
      <c r="S7" s="26" t="str">
        <f>[44]결승기록지!$E$16</f>
        <v>마산구암고</v>
      </c>
      <c r="T7" s="27">
        <f>[44]결승기록지!$F$16</f>
        <v>12.87</v>
      </c>
      <c r="U7" s="25" t="str">
        <f>[44]결승기록지!$C$17</f>
        <v>권하영</v>
      </c>
      <c r="V7" s="26" t="str">
        <f>[44]결승기록지!$E$17</f>
        <v>경기체육고</v>
      </c>
      <c r="W7" s="27">
        <f>[44]결승기록지!$F$17</f>
        <v>12.92</v>
      </c>
      <c r="X7" s="25" t="str">
        <f>[44]결승기록지!$C$18</f>
        <v>김송희</v>
      </c>
      <c r="Y7" s="26" t="str">
        <f>[44]결승기록지!$E$18</f>
        <v>경북체육고</v>
      </c>
      <c r="Z7" s="27">
        <f>[44]결승기록지!$F$18</f>
        <v>13.18</v>
      </c>
    </row>
    <row r="8" spans="1:26" s="127" customFormat="1" ht="13.5" customHeight="1">
      <c r="A8" s="113"/>
      <c r="B8" s="13" t="s">
        <v>16</v>
      </c>
      <c r="C8" s="38"/>
      <c r="D8" s="39" t="str">
        <f>[44]결승기록지!$G$8</f>
        <v>-1.3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0"/>
    </row>
    <row r="9" spans="1:26" s="127" customFormat="1" ht="13.5" customHeight="1">
      <c r="A9" s="113">
        <v>2</v>
      </c>
      <c r="B9" s="14" t="s">
        <v>17</v>
      </c>
      <c r="C9" s="35" t="str">
        <f>[45]결승기록지!$C$11</f>
        <v>성하원</v>
      </c>
      <c r="D9" s="140" t="str">
        <f>[45]결승기록지!$E$11</f>
        <v>경기용인고</v>
      </c>
      <c r="E9" s="36">
        <f>[45]결승기록지!$F$11</f>
        <v>25.26</v>
      </c>
      <c r="F9" s="35" t="str">
        <f>[45]결승기록지!$C$12</f>
        <v>한서정</v>
      </c>
      <c r="G9" s="140" t="str">
        <f>[45]결승기록지!$E$12</f>
        <v>서울체육고</v>
      </c>
      <c r="H9" s="36">
        <f>[45]결승기록지!$F$12</f>
        <v>25.81</v>
      </c>
      <c r="I9" s="35" t="str">
        <f>[45]결승기록지!$C$13</f>
        <v>한예솔</v>
      </c>
      <c r="J9" s="140" t="str">
        <f>[45]결승기록지!$E$13</f>
        <v>경남체육고</v>
      </c>
      <c r="K9" s="36">
        <f>[45]결승기록지!$F$13</f>
        <v>25.81</v>
      </c>
      <c r="L9" s="35" t="str">
        <f>[45]결승기록지!$C$14</f>
        <v>권하영</v>
      </c>
      <c r="M9" s="140" t="str">
        <f>[45]결승기록지!$E$14</f>
        <v>경기체육고</v>
      </c>
      <c r="N9" s="36">
        <f>[45]결승기록지!$F$14</f>
        <v>26.15</v>
      </c>
      <c r="O9" s="35" t="str">
        <f>[45]결승기록지!$C$15</f>
        <v>서다현</v>
      </c>
      <c r="P9" s="140" t="str">
        <f>[45]결승기록지!$E$15</f>
        <v>용남고</v>
      </c>
      <c r="Q9" s="36">
        <f>[45]결승기록지!$F$15</f>
        <v>26.16</v>
      </c>
      <c r="R9" s="35" t="str">
        <f>[45]결승기록지!$C$16</f>
        <v>이지호</v>
      </c>
      <c r="S9" s="140" t="str">
        <f>[45]결승기록지!$E$16</f>
        <v>태원고</v>
      </c>
      <c r="T9" s="36">
        <f>[45]결승기록지!$F$16</f>
        <v>26.25</v>
      </c>
      <c r="U9" s="35" t="str">
        <f>[45]결승기록지!$C$17</f>
        <v>박서희</v>
      </c>
      <c r="V9" s="140" t="str">
        <f>[45]결승기록지!$E$17</f>
        <v>경기체육고</v>
      </c>
      <c r="W9" s="36">
        <f>[45]결승기록지!$F$17</f>
        <v>26.67</v>
      </c>
      <c r="X9" s="35" t="str">
        <f>[45]결승기록지!$C$18</f>
        <v>박예빈</v>
      </c>
      <c r="Y9" s="140" t="str">
        <f>[45]결승기록지!$E$18</f>
        <v>경기용인고</v>
      </c>
      <c r="Z9" s="141">
        <f>[45]결승기록지!$F$18</f>
        <v>26.71</v>
      </c>
    </row>
    <row r="10" spans="1:26" s="127" customFormat="1" ht="13.5" customHeight="1">
      <c r="A10" s="113"/>
      <c r="B10" s="13" t="s">
        <v>16</v>
      </c>
      <c r="C10" s="38"/>
      <c r="D10" s="39" t="str">
        <f>[45]결승기록지!$G$8</f>
        <v>-0.6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0"/>
    </row>
    <row r="11" spans="1:26" s="127" customFormat="1" ht="13.5" customHeight="1">
      <c r="A11" s="51">
        <v>1</v>
      </c>
      <c r="B11" s="15" t="s">
        <v>18</v>
      </c>
      <c r="C11" s="29" t="str">
        <f>[46]결승기록지!$C$11</f>
        <v>김지혜</v>
      </c>
      <c r="D11" s="30" t="str">
        <f>[46]결승기록지!$E$11</f>
        <v>경기체육고</v>
      </c>
      <c r="E11" s="31">
        <f>[46]결승기록지!$F$11</f>
        <v>58.68</v>
      </c>
      <c r="F11" s="29" t="str">
        <f>[46]결승기록지!$C$12</f>
        <v>이선민</v>
      </c>
      <c r="G11" s="30" t="str">
        <f>[46]결승기록지!$E$12</f>
        <v>경기덕계고</v>
      </c>
      <c r="H11" s="31">
        <f>[46]결승기록지!$F$12</f>
        <v>59.94</v>
      </c>
      <c r="I11" s="29" t="str">
        <f>[46]결승기록지!$C$13</f>
        <v>김민지</v>
      </c>
      <c r="J11" s="30" t="str">
        <f>[46]결승기록지!$E$13</f>
        <v>경북체육고</v>
      </c>
      <c r="K11" s="31" t="str">
        <f>[46]결승기록지!$F$13</f>
        <v>1:00.12</v>
      </c>
      <c r="L11" s="29" t="str">
        <f>[46]결승기록지!$C$14</f>
        <v>최혜안</v>
      </c>
      <c r="M11" s="30" t="str">
        <f>[46]결승기록지!$E$14</f>
        <v>인천체육고</v>
      </c>
      <c r="N11" s="31" t="str">
        <f>[46]결승기록지!$F$14</f>
        <v>1:00.40</v>
      </c>
      <c r="O11" s="29" t="str">
        <f>[46]결승기록지!$C$15</f>
        <v>성하원</v>
      </c>
      <c r="P11" s="30" t="str">
        <f>[46]결승기록지!$E$15</f>
        <v>경기용인고</v>
      </c>
      <c r="Q11" s="31" t="str">
        <f>[46]결승기록지!$F$15</f>
        <v>1:01.21</v>
      </c>
      <c r="R11" s="29" t="str">
        <f>[46]결승기록지!$C$16</f>
        <v>김도연</v>
      </c>
      <c r="S11" s="30" t="str">
        <f>[46]결승기록지!$E$16</f>
        <v>대구체육고</v>
      </c>
      <c r="T11" s="31" t="str">
        <f>[46]결승기록지!$F$16</f>
        <v>1:02.43</v>
      </c>
      <c r="U11" s="29" t="str">
        <f>[46]결승기록지!$C$17</f>
        <v>하서온</v>
      </c>
      <c r="V11" s="30" t="str">
        <f>[46]결승기록지!$E$17</f>
        <v>전남체육고</v>
      </c>
      <c r="W11" s="31" t="str">
        <f>[46]결승기록지!$F$17</f>
        <v>1:04.94</v>
      </c>
      <c r="X11" s="29"/>
      <c r="Y11" s="30"/>
      <c r="Z11" s="31"/>
    </row>
    <row r="12" spans="1:26" s="127" customFormat="1" ht="13.5" customHeight="1">
      <c r="A12" s="51">
        <v>3</v>
      </c>
      <c r="B12" s="15" t="s">
        <v>19</v>
      </c>
      <c r="C12" s="29" t="str">
        <f>[47]결승기록지!$C$11</f>
        <v>이진원</v>
      </c>
      <c r="D12" s="30" t="str">
        <f>[47]결승기록지!$E$11</f>
        <v>전북체육고</v>
      </c>
      <c r="E12" s="31" t="str">
        <f>[47]결승기록지!$F$11</f>
        <v>2:17.86</v>
      </c>
      <c r="F12" s="29" t="str">
        <f>[47]결승기록지!$C$12</f>
        <v>김민정</v>
      </c>
      <c r="G12" s="30" t="str">
        <f>[47]결승기록지!$E$12</f>
        <v>경기체육고</v>
      </c>
      <c r="H12" s="31" t="str">
        <f>[47]결승기록지!$F$12</f>
        <v>2:18.84</v>
      </c>
      <c r="I12" s="29" t="str">
        <f>[47]결승기록지!$C$13</f>
        <v>심하영</v>
      </c>
      <c r="J12" s="30" t="str">
        <f>[47]결승기록지!$E$13</f>
        <v>충북체육고</v>
      </c>
      <c r="K12" s="31" t="str">
        <f>[47]결승기록지!$F$13</f>
        <v>2:19.60</v>
      </c>
      <c r="L12" s="29" t="str">
        <f>[47]결승기록지!$C$14</f>
        <v>박혜선</v>
      </c>
      <c r="M12" s="30" t="str">
        <f>[47]결승기록지!$E$14</f>
        <v>김천한일여자고</v>
      </c>
      <c r="N12" s="31" t="str">
        <f>[47]결승기록지!$F$14</f>
        <v>2:20.83</v>
      </c>
      <c r="O12" s="29" t="str">
        <f>[47]결승기록지!$C$15</f>
        <v>김민지</v>
      </c>
      <c r="P12" s="30" t="str">
        <f>[47]결승기록지!$E$15</f>
        <v>경북체육고</v>
      </c>
      <c r="Q12" s="31" t="str">
        <f>[47]결승기록지!$F$15</f>
        <v>2:23.00</v>
      </c>
      <c r="R12" s="29" t="str">
        <f>[47]결승기록지!$C$16</f>
        <v>서희연</v>
      </c>
      <c r="S12" s="30" t="str">
        <f>[47]결승기록지!$E$16</f>
        <v>서울체육고</v>
      </c>
      <c r="T12" s="31" t="str">
        <f>[47]결승기록지!$F$16</f>
        <v>2:37.54</v>
      </c>
      <c r="U12" s="29"/>
      <c r="V12" s="30"/>
      <c r="W12" s="31"/>
      <c r="X12" s="29"/>
      <c r="Y12" s="30"/>
      <c r="Z12" s="31"/>
    </row>
    <row r="13" spans="1:26" s="127" customFormat="1" ht="13.5" customHeight="1">
      <c r="A13" s="130">
        <v>2</v>
      </c>
      <c r="B13" s="15" t="s">
        <v>20</v>
      </c>
      <c r="C13" s="29" t="str">
        <f>[48]결승기록지!$C$11</f>
        <v>홍채민</v>
      </c>
      <c r="D13" s="30" t="str">
        <f>[48]결승기록지!$E$11</f>
        <v>남한고</v>
      </c>
      <c r="E13" s="131" t="str">
        <f>[48]결승기록지!$F$11</f>
        <v>4:44.85</v>
      </c>
      <c r="F13" s="29" t="str">
        <f>[48]결승기록지!$C$12</f>
        <v>방민지</v>
      </c>
      <c r="G13" s="30" t="str">
        <f>[48]결승기록지!$E$12</f>
        <v>오류고</v>
      </c>
      <c r="H13" s="131" t="str">
        <f>[48]결승기록지!$F$12</f>
        <v>4:45.04</v>
      </c>
      <c r="I13" s="29" t="str">
        <f>[48]결승기록지!$C$13</f>
        <v>이현정</v>
      </c>
      <c r="J13" s="30" t="str">
        <f>[48]결승기록지!$E$13</f>
        <v>김천한일여자고</v>
      </c>
      <c r="K13" s="131" t="str">
        <f>[48]결승기록지!$F$13</f>
        <v>4:45.05</v>
      </c>
      <c r="L13" s="29" t="str">
        <f>[48]결승기록지!$C$14</f>
        <v>김민정</v>
      </c>
      <c r="M13" s="30" t="str">
        <f>[48]결승기록지!$E$14</f>
        <v>경기체육고</v>
      </c>
      <c r="N13" s="131" t="str">
        <f>[48]결승기록지!$F$14</f>
        <v>4:45.16</v>
      </c>
      <c r="O13" s="29" t="str">
        <f>[48]결승기록지!$C$15</f>
        <v>이진원</v>
      </c>
      <c r="P13" s="30" t="str">
        <f>[48]결승기록지!$E$15</f>
        <v>전북체육고</v>
      </c>
      <c r="Q13" s="131" t="str">
        <f>[48]결승기록지!$F$15</f>
        <v>4:48.88</v>
      </c>
      <c r="R13" s="29" t="str">
        <f>[48]결승기록지!$C$16</f>
        <v>김가인</v>
      </c>
      <c r="S13" s="30" t="str">
        <f>[48]결승기록지!$E$16</f>
        <v>속초여자고</v>
      </c>
      <c r="T13" s="131" t="str">
        <f>[48]결승기록지!$F$16</f>
        <v>4:49.56</v>
      </c>
      <c r="U13" s="29" t="str">
        <f>[48]결승기록지!$C$17</f>
        <v>이유정</v>
      </c>
      <c r="V13" s="30" t="str">
        <f>[48]결승기록지!$E$17</f>
        <v>대전체육고</v>
      </c>
      <c r="W13" s="131" t="str">
        <f>[48]결승기록지!$F$17</f>
        <v>4:53.70</v>
      </c>
      <c r="X13" s="29" t="str">
        <f>[48]결승기록지!$C$18</f>
        <v>최민정</v>
      </c>
      <c r="Y13" s="30" t="str">
        <f>[48]결승기록지!$E$18</f>
        <v>서울체육고</v>
      </c>
      <c r="Z13" s="131" t="str">
        <f>[48]결승기록지!$F$18</f>
        <v>4:55.00</v>
      </c>
    </row>
    <row r="14" spans="1:26" s="127" customFormat="1" ht="13.5" customHeight="1">
      <c r="A14" s="51">
        <v>3</v>
      </c>
      <c r="B14" s="15" t="s">
        <v>65</v>
      </c>
      <c r="C14" s="17" t="str">
        <f>[49]결승기록지!$C$11</f>
        <v>최수인</v>
      </c>
      <c r="D14" s="18" t="str">
        <f>[49]결승기록지!$E$11</f>
        <v>김천한일여자고</v>
      </c>
      <c r="E14" s="19" t="str">
        <f>[49]결승기록지!$F$11</f>
        <v>18:19.10</v>
      </c>
      <c r="F14" s="17" t="str">
        <f>[49]결승기록지!$C$12</f>
        <v>박서연</v>
      </c>
      <c r="G14" s="18" t="str">
        <f>[49]결승기록지!$E$12</f>
        <v>오류고</v>
      </c>
      <c r="H14" s="19" t="str">
        <f>[49]결승기록지!$F$12</f>
        <v>18:36.69</v>
      </c>
      <c r="I14" s="17" t="str">
        <f>[49]결승기록지!$C$13</f>
        <v>방민지</v>
      </c>
      <c r="J14" s="18" t="str">
        <f>[49]결승기록지!$E$13</f>
        <v>오류고</v>
      </c>
      <c r="K14" s="19" t="str">
        <f>[49]결승기록지!$F$13</f>
        <v>18:44.55</v>
      </c>
      <c r="L14" s="17" t="str">
        <f>[49]결승기록지!$C$14</f>
        <v>김현진</v>
      </c>
      <c r="M14" s="18" t="str">
        <f>[49]결승기록지!$E$14</f>
        <v>영광공업고</v>
      </c>
      <c r="N14" s="19" t="str">
        <f>[49]결승기록지!$F$14</f>
        <v>19:33.22</v>
      </c>
      <c r="O14" s="17" t="str">
        <f>[49]결승기록지!$C$15</f>
        <v>홍채민</v>
      </c>
      <c r="P14" s="18" t="str">
        <f>[49]결승기록지!$E$15</f>
        <v>남한고</v>
      </c>
      <c r="Q14" s="19" t="str">
        <f>[49]결승기록지!$F$15</f>
        <v>19:47.24</v>
      </c>
      <c r="R14" s="17" t="str">
        <f>[49]결승기록지!$C$16</f>
        <v>김민경</v>
      </c>
      <c r="S14" s="18" t="str">
        <f>[49]결승기록지!$E$16</f>
        <v>김천한일여자고</v>
      </c>
      <c r="T14" s="19" t="str">
        <f>[49]결승기록지!$F$16</f>
        <v>19:54.92</v>
      </c>
      <c r="U14" s="17"/>
      <c r="V14" s="18"/>
      <c r="W14" s="19"/>
      <c r="X14" s="17"/>
      <c r="Y14" s="18"/>
      <c r="Z14" s="19"/>
    </row>
    <row r="15" spans="1:26" s="127" customFormat="1" ht="13.5" customHeight="1">
      <c r="A15" s="113">
        <v>2</v>
      </c>
      <c r="B15" s="14" t="s">
        <v>36</v>
      </c>
      <c r="C15" s="20" t="str">
        <f>[50]결승기록지!$C$11</f>
        <v>이나경</v>
      </c>
      <c r="D15" s="21" t="str">
        <f>[50]결승기록지!$E$11</f>
        <v>경북체육고</v>
      </c>
      <c r="E15" s="22">
        <f>[50]결승기록지!$F$11</f>
        <v>15.07</v>
      </c>
      <c r="F15" s="20" t="str">
        <f>[50]결승기록지!$C$12</f>
        <v>임누리</v>
      </c>
      <c r="G15" s="21" t="str">
        <f>[50]결승기록지!$E$12</f>
        <v>경남체육고</v>
      </c>
      <c r="H15" s="22">
        <f>[50]결승기록지!$F$12</f>
        <v>15.35</v>
      </c>
      <c r="I15" s="20" t="str">
        <f>[50]결승기록지!$C$13</f>
        <v>김단비</v>
      </c>
      <c r="J15" s="21" t="str">
        <f>[50]결승기록지!$E$13</f>
        <v>대전체육고</v>
      </c>
      <c r="K15" s="22">
        <f>[50]결승기록지!$F$13</f>
        <v>15.72</v>
      </c>
      <c r="L15" s="20" t="str">
        <f>[50]결승기록지!$C$14</f>
        <v>권혜림</v>
      </c>
      <c r="M15" s="21" t="str">
        <f>[50]결승기록지!$E$14</f>
        <v>경기원곡고</v>
      </c>
      <c r="N15" s="22">
        <f>[50]결승기록지!$F$14</f>
        <v>16.16</v>
      </c>
      <c r="O15" s="20" t="str">
        <f>[50]결승기록지!$C$15</f>
        <v>전혜정</v>
      </c>
      <c r="P15" s="21" t="str">
        <f>[50]결승기록지!$E$15</f>
        <v>서울체육고</v>
      </c>
      <c r="Q15" s="22">
        <f>[50]결승기록지!$F$15</f>
        <v>18.829999999999998</v>
      </c>
      <c r="R15" s="20" t="str">
        <f>[50]결승기록지!$C$16</f>
        <v>윤수빈</v>
      </c>
      <c r="S15" s="21" t="str">
        <f>[50]결승기록지!$E$16</f>
        <v>경기가평고</v>
      </c>
      <c r="T15" s="22">
        <f>[50]결승기록지!$F$16</f>
        <v>22.84</v>
      </c>
      <c r="U15" s="20"/>
      <c r="V15" s="21"/>
      <c r="W15" s="22"/>
      <c r="X15" s="20"/>
      <c r="Y15" s="21"/>
      <c r="Z15" s="22"/>
    </row>
    <row r="16" spans="1:26" s="127" customFormat="1" ht="13.5" customHeight="1">
      <c r="A16" s="113"/>
      <c r="B16" s="13" t="s">
        <v>16</v>
      </c>
      <c r="C16" s="38"/>
      <c r="D16" s="39" t="str">
        <f>[50]결승기록지!$G$8</f>
        <v>-0.6</v>
      </c>
      <c r="E16" s="41"/>
      <c r="F16" s="38"/>
      <c r="G16" s="39"/>
      <c r="H16" s="41"/>
      <c r="I16" s="38"/>
      <c r="J16" s="39"/>
      <c r="K16" s="41"/>
      <c r="L16" s="38"/>
      <c r="M16" s="39"/>
      <c r="N16" s="41"/>
      <c r="O16" s="38"/>
      <c r="P16" s="39"/>
      <c r="Q16" s="41"/>
      <c r="R16" s="38"/>
      <c r="S16" s="39"/>
      <c r="T16" s="41"/>
      <c r="U16" s="38"/>
      <c r="V16" s="39"/>
      <c r="W16" s="41"/>
      <c r="X16" s="38"/>
      <c r="Y16" s="39"/>
      <c r="Z16" s="40"/>
    </row>
    <row r="17" spans="1:26" s="127" customFormat="1" ht="13.5" customHeight="1">
      <c r="A17" s="51">
        <v>3</v>
      </c>
      <c r="B17" s="15" t="s">
        <v>66</v>
      </c>
      <c r="C17" s="17" t="str">
        <f>[51]결승기록지!$C$11</f>
        <v>이선민</v>
      </c>
      <c r="D17" s="18" t="str">
        <f>[51]결승기록지!$E$11</f>
        <v>경기덕계고</v>
      </c>
      <c r="E17" s="19" t="str">
        <f>[51]결승기록지!$F$11</f>
        <v>1:04.58</v>
      </c>
      <c r="F17" s="17" t="str">
        <f>[51]결승기록지!$C$12</f>
        <v>이연우</v>
      </c>
      <c r="G17" s="18" t="str">
        <f>[51]결승기록지!$E$12</f>
        <v>울산스포츠과학고</v>
      </c>
      <c r="H17" s="19" t="str">
        <f>[51]결승기록지!$F$12</f>
        <v>1:04.82</v>
      </c>
      <c r="I17" s="17" t="str">
        <f>[51]결승기록지!$C$13</f>
        <v>이기쁨</v>
      </c>
      <c r="J17" s="18" t="str">
        <f>[51]결승기록지!$E$13</f>
        <v>경기소래고</v>
      </c>
      <c r="K17" s="19" t="str">
        <f>[51]결승기록지!$F$13</f>
        <v>1:05.63</v>
      </c>
      <c r="L17" s="17" t="str">
        <f>[51]결승기록지!$C$14</f>
        <v>최다빈</v>
      </c>
      <c r="M17" s="18" t="str">
        <f>[51]결승기록지!$E$14</f>
        <v>경기체육고</v>
      </c>
      <c r="N17" s="19" t="str">
        <f>[51]결승기록지!$F$14</f>
        <v>1:06.82</v>
      </c>
      <c r="O17" s="17" t="str">
        <f>[51]결승기록지!$C$15</f>
        <v>정승연</v>
      </c>
      <c r="P17" s="18" t="str">
        <f>[51]결승기록지!$E$15</f>
        <v>경명여자고</v>
      </c>
      <c r="Q17" s="19" t="str">
        <f>[51]결승기록지!$F$15</f>
        <v>1:07.10</v>
      </c>
      <c r="R17" s="17" t="str">
        <f>[51]결승기록지!$C$16</f>
        <v>김나영</v>
      </c>
      <c r="S17" s="18" t="str">
        <f>[51]결승기록지!$E$16</f>
        <v>경기체육고</v>
      </c>
      <c r="T17" s="19" t="str">
        <f>[51]결승기록지!$F$16</f>
        <v>1:07.87</v>
      </c>
      <c r="U17" s="17" t="str">
        <f>[51]결승기록지!$C$17</f>
        <v>송시영</v>
      </c>
      <c r="V17" s="18" t="str">
        <f>[51]결승기록지!$E$17</f>
        <v>예천여자고</v>
      </c>
      <c r="W17" s="19" t="str">
        <f>[51]결승기록지!$F$17</f>
        <v>1:09.24</v>
      </c>
      <c r="X17" s="17" t="str">
        <f>[51]결승기록지!$C$18</f>
        <v>김도연</v>
      </c>
      <c r="Y17" s="18" t="str">
        <f>[51]결승기록지!$E$18</f>
        <v>대구체육고</v>
      </c>
      <c r="Z17" s="19" t="str">
        <f>[51]결승기록지!$F$18</f>
        <v>1:11.56</v>
      </c>
    </row>
    <row r="18" spans="1:26" s="127" customFormat="1" ht="13.5" customHeight="1">
      <c r="A18" s="51">
        <v>4</v>
      </c>
      <c r="B18" s="15" t="s">
        <v>73</v>
      </c>
      <c r="C18" s="29" t="str">
        <f>[52]결승기록지!$C$11</f>
        <v>최수아</v>
      </c>
      <c r="D18" s="30" t="str">
        <f>[52]결승기록지!$E$11</f>
        <v>인천체육고</v>
      </c>
      <c r="E18" s="142" t="str">
        <f>[52]결승기록지!$F$11</f>
        <v>11:27.76</v>
      </c>
      <c r="F18" s="29" t="str">
        <f>[52]결승기록지!$C$12</f>
        <v>진혜련</v>
      </c>
      <c r="G18" s="29" t="str">
        <f>[52]결승기록지!$E$12</f>
        <v>서울체육고</v>
      </c>
      <c r="H18" s="30" t="str">
        <f>[52]결승기록지!$F$12</f>
        <v>11:50.23</v>
      </c>
      <c r="I18" s="142" t="str">
        <f>[52]결승기록지!$C$13</f>
        <v>김가인</v>
      </c>
      <c r="J18" s="30" t="str">
        <f>[52]결승기록지!$E$13</f>
        <v>속초여자고</v>
      </c>
      <c r="K18" s="142" t="str">
        <f>[52]결승기록지!$F$13</f>
        <v>11:58.98</v>
      </c>
      <c r="L18" s="29" t="str">
        <f>[52]결승기록지!$C$14</f>
        <v>이현진</v>
      </c>
      <c r="M18" s="30" t="str">
        <f>[52]결승기록지!$E$14</f>
        <v>경기체육고</v>
      </c>
      <c r="N18" s="142" t="str">
        <f>[52]결승기록지!$F$14</f>
        <v>12:18.38</v>
      </c>
      <c r="O18" s="29" t="str">
        <f>[52]결승기록지!$C$15</f>
        <v>김민경</v>
      </c>
      <c r="P18" s="30" t="str">
        <f>[52]결승기록지!$E$15</f>
        <v>김천한일여자고</v>
      </c>
      <c r="Q18" s="142" t="str">
        <f>[52]결승기록지!$F$15</f>
        <v>13:10.45</v>
      </c>
      <c r="R18" s="29"/>
      <c r="S18" s="30"/>
      <c r="T18" s="142"/>
      <c r="U18" s="29"/>
      <c r="V18" s="30"/>
      <c r="W18" s="142"/>
      <c r="X18" s="29"/>
      <c r="Y18" s="30"/>
      <c r="Z18" s="142"/>
    </row>
    <row r="19" spans="1:26" s="127" customFormat="1" ht="13.5" customHeight="1">
      <c r="A19" s="51">
        <v>2</v>
      </c>
      <c r="B19" s="15" t="s">
        <v>68</v>
      </c>
      <c r="C19" s="17" t="str">
        <f>[53]결승기록지!$C$11</f>
        <v>최윤지</v>
      </c>
      <c r="D19" s="18" t="str">
        <f>[53]결승기록지!$E$11</f>
        <v>오류고</v>
      </c>
      <c r="E19" s="19" t="str">
        <f>[53]결승기록지!$F$11</f>
        <v>59:42</v>
      </c>
      <c r="F19" s="17" t="str">
        <f>[53]결승기록지!$C$12</f>
        <v>박정빈</v>
      </c>
      <c r="G19" s="18" t="str">
        <f>[53]결승기록지!$E$12</f>
        <v>영광공업고</v>
      </c>
      <c r="H19" s="19" t="str">
        <f>[53]결승기록지!$F$12</f>
        <v>1:00:51</v>
      </c>
      <c r="I19" s="17" t="str">
        <f>[53]결승기록지!$C$13</f>
        <v>김수현</v>
      </c>
      <c r="J19" s="18" t="str">
        <f>[53]결승기록지!$E$13</f>
        <v>경기체육고</v>
      </c>
      <c r="K19" s="19" t="str">
        <f>[53]결승기록지!$F$13</f>
        <v>1:02:17</v>
      </c>
      <c r="L19" s="17" t="str">
        <f>[53]결승기록지!$C$14</f>
        <v>김민지</v>
      </c>
      <c r="M19" s="18" t="str">
        <f>[53]결승기록지!$E$14</f>
        <v>경기체육고</v>
      </c>
      <c r="N19" s="19" t="str">
        <f>[53]결승기록지!$F$14</f>
        <v>1:08:10</v>
      </c>
      <c r="O19" s="17"/>
      <c r="P19" s="18"/>
      <c r="Q19" s="19"/>
      <c r="R19" s="17"/>
      <c r="S19" s="18"/>
      <c r="T19" s="19"/>
      <c r="U19" s="17"/>
      <c r="V19" s="18"/>
      <c r="W19" s="19"/>
      <c r="X19" s="17"/>
      <c r="Y19" s="18"/>
      <c r="Z19" s="19"/>
    </row>
    <row r="20" spans="1:26" s="46" customFormat="1" ht="13.5" customHeight="1">
      <c r="A20" s="113">
        <v>3</v>
      </c>
      <c r="B20" s="14" t="s">
        <v>24</v>
      </c>
      <c r="C20" s="20"/>
      <c r="D20" s="21" t="str">
        <f>[54]결승기록지!$E$11</f>
        <v>경기체육고</v>
      </c>
      <c r="E20" s="22">
        <f>[54]결승기록지!$F$11</f>
        <v>49.18</v>
      </c>
      <c r="F20" s="20"/>
      <c r="G20" s="21" t="str">
        <f>[54]결승기록지!$E$12</f>
        <v>경기용인고</v>
      </c>
      <c r="H20" s="22">
        <f>[54]결승기록지!$F$12</f>
        <v>49.19</v>
      </c>
      <c r="I20" s="20"/>
      <c r="J20" s="21" t="str">
        <f>[54]결승기록지!$E$13</f>
        <v>경북체육고</v>
      </c>
      <c r="K20" s="22" t="str">
        <f>[54]결승기록지!$F$13</f>
        <v>49.30</v>
      </c>
      <c r="L20" s="20"/>
      <c r="M20" s="21" t="str">
        <f>[54]결승기록지!$E$14</f>
        <v>경남체육고</v>
      </c>
      <c r="N20" s="22" t="str">
        <f>[54]결승기록지!$F$14</f>
        <v>50.10</v>
      </c>
      <c r="O20" s="20"/>
      <c r="P20" s="21"/>
      <c r="Q20" s="22"/>
      <c r="R20" s="20"/>
      <c r="S20" s="21"/>
      <c r="T20" s="22"/>
      <c r="U20" s="20"/>
      <c r="V20" s="21"/>
      <c r="W20" s="22"/>
      <c r="X20" s="20"/>
      <c r="Y20" s="21"/>
      <c r="Z20" s="22"/>
    </row>
    <row r="21" spans="1:26" s="46" customFormat="1" ht="13.5" customHeight="1">
      <c r="A21" s="113"/>
      <c r="B21" s="13"/>
      <c r="C21" s="132" t="str">
        <f>[54]결승기록지!$C$11</f>
        <v>박서희 김나영 김지혜 권하영</v>
      </c>
      <c r="D21" s="133"/>
      <c r="E21" s="134"/>
      <c r="F21" s="132" t="str">
        <f>[54]결승기록지!$C$12</f>
        <v>김하은 성하원 김미수 박예빈</v>
      </c>
      <c r="G21" s="133"/>
      <c r="H21" s="134"/>
      <c r="I21" s="132" t="str">
        <f>[54]결승기록지!$C$13</f>
        <v>이나경 이가은 신소정 김송희</v>
      </c>
      <c r="J21" s="133"/>
      <c r="K21" s="134"/>
      <c r="L21" s="132" t="str">
        <f>[54]결승기록지!$C$14</f>
        <v>조선정 조수현 옥민경 한예솔</v>
      </c>
      <c r="M21" s="133"/>
      <c r="N21" s="134"/>
      <c r="O21" s="132"/>
      <c r="P21" s="133"/>
      <c r="Q21" s="134"/>
      <c r="R21" s="132"/>
      <c r="S21" s="133"/>
      <c r="T21" s="134"/>
      <c r="U21" s="132"/>
      <c r="V21" s="133"/>
      <c r="W21" s="134"/>
      <c r="X21" s="132"/>
      <c r="Y21" s="133"/>
      <c r="Z21" s="134"/>
    </row>
    <row r="22" spans="1:26" s="127" customFormat="1" ht="13.5" customHeight="1">
      <c r="A22" s="113">
        <v>4</v>
      </c>
      <c r="B22" s="14" t="s">
        <v>25</v>
      </c>
      <c r="C22" s="20"/>
      <c r="D22" s="21" t="str">
        <f>[55]결승기록지!$E$11</f>
        <v>서울체육고</v>
      </c>
      <c r="E22" s="22" t="str">
        <f>[55]결승기록지!$F$11</f>
        <v>4:02.26</v>
      </c>
      <c r="F22" s="20"/>
      <c r="G22" s="21" t="str">
        <f>[55]결승기록지!$E$12</f>
        <v>경북체육고</v>
      </c>
      <c r="H22" s="22" t="str">
        <f>[55]결승기록지!$F$12</f>
        <v>4:03.60</v>
      </c>
      <c r="I22" s="20"/>
      <c r="J22" s="21" t="str">
        <f>[55]결승기록지!$E$13</f>
        <v>속초여자고</v>
      </c>
      <c r="K22" s="22" t="str">
        <f>[55]결승기록지!$F$13</f>
        <v>4:33.17</v>
      </c>
      <c r="L22" s="20"/>
      <c r="M22" s="21"/>
      <c r="N22" s="22"/>
      <c r="O22" s="20"/>
      <c r="P22" s="21"/>
      <c r="Q22" s="22"/>
      <c r="R22" s="20"/>
      <c r="S22" s="21"/>
      <c r="T22" s="22"/>
      <c r="U22" s="20"/>
      <c r="V22" s="21"/>
      <c r="W22" s="22"/>
      <c r="X22" s="20"/>
      <c r="Y22" s="21"/>
      <c r="Z22" s="22"/>
    </row>
    <row r="23" spans="1:26" s="127" customFormat="1" ht="13.5" customHeight="1">
      <c r="A23" s="113"/>
      <c r="B23" s="13"/>
      <c r="C23" s="135" t="str">
        <f>[55]결승기록지!$C$11</f>
        <v>손은빈 서희연 변영주 하제영</v>
      </c>
      <c r="D23" s="136"/>
      <c r="E23" s="137"/>
      <c r="F23" s="135" t="str">
        <f>[55]결승기록지!$C$12</f>
        <v>이가은 김민지 신소정 이나경</v>
      </c>
      <c r="G23" s="136"/>
      <c r="H23" s="137"/>
      <c r="I23" s="135" t="str">
        <f>[55]결승기록지!$C$13</f>
        <v>김성은 김가인 김지현 박수정</v>
      </c>
      <c r="J23" s="136"/>
      <c r="K23" s="137"/>
      <c r="L23" s="135"/>
      <c r="M23" s="136"/>
      <c r="N23" s="137"/>
      <c r="O23" s="135"/>
      <c r="P23" s="136"/>
      <c r="Q23" s="137"/>
      <c r="R23" s="135"/>
      <c r="S23" s="136"/>
      <c r="T23" s="137"/>
      <c r="U23" s="135"/>
      <c r="V23" s="136"/>
      <c r="W23" s="137"/>
      <c r="X23" s="135"/>
      <c r="Y23" s="136"/>
      <c r="Z23" s="137"/>
    </row>
    <row r="24" spans="1:26" s="127" customFormat="1" ht="13.5" customHeight="1">
      <c r="A24" s="143">
        <v>2</v>
      </c>
      <c r="B24" s="14" t="s">
        <v>26</v>
      </c>
      <c r="C24" s="35" t="str">
        <f>[56]높이!$C$11</f>
        <v>김한결</v>
      </c>
      <c r="D24" s="36" t="str">
        <f>[56]높이!$E$11</f>
        <v>강원체육고</v>
      </c>
      <c r="E24" s="37" t="str">
        <f>[56]높이!$F$11</f>
        <v>1.60</v>
      </c>
      <c r="F24" s="35" t="str">
        <f>[56]높이!$C$12</f>
        <v>전미소</v>
      </c>
      <c r="G24" s="36" t="str">
        <f>[56]높이!$E$12</f>
        <v>경기과천중앙고</v>
      </c>
      <c r="H24" s="37" t="str">
        <f>[56]높이!$F$12</f>
        <v>1.50</v>
      </c>
      <c r="I24" s="35"/>
      <c r="J24" s="36"/>
      <c r="K24" s="37"/>
      <c r="L24" s="35"/>
      <c r="M24" s="36"/>
      <c r="N24" s="37"/>
      <c r="O24" s="35"/>
      <c r="P24" s="36"/>
      <c r="Q24" s="37"/>
      <c r="R24" s="35"/>
      <c r="S24" s="36"/>
      <c r="T24" s="37"/>
      <c r="U24" s="35"/>
      <c r="V24" s="36"/>
      <c r="W24" s="37"/>
      <c r="X24" s="35"/>
      <c r="Y24" s="36"/>
      <c r="Z24" s="37"/>
    </row>
    <row r="25" spans="1:26" s="127" customFormat="1" ht="13.5" customHeight="1">
      <c r="A25" s="51">
        <v>1</v>
      </c>
      <c r="B25" s="15" t="s">
        <v>27</v>
      </c>
      <c r="C25" s="29" t="str">
        <f>[56]장대!$C$11</f>
        <v>문하은</v>
      </c>
      <c r="D25" s="30" t="str">
        <f>[56]장대!$E$11</f>
        <v>예천여자고</v>
      </c>
      <c r="E25" s="56" t="str">
        <f>[56]장대!$F$11</f>
        <v>2.80</v>
      </c>
      <c r="F25" s="29" t="str">
        <f>[56]장대!$C$12</f>
        <v>홍수민</v>
      </c>
      <c r="G25" s="30" t="str">
        <f>[56]장대!$E$12</f>
        <v>서울체육고</v>
      </c>
      <c r="H25" s="56" t="str">
        <f>[56]장대!$F$12</f>
        <v>2.60</v>
      </c>
      <c r="I25" s="29" t="str">
        <f>[56]장대!$C$13</f>
        <v>김하윤</v>
      </c>
      <c r="J25" s="30" t="str">
        <f>[56]장대!$E$13</f>
        <v>서울체육고</v>
      </c>
      <c r="K25" s="56" t="str">
        <f>[56]장대!$F$13</f>
        <v>2.60</v>
      </c>
      <c r="L25" s="29"/>
      <c r="M25" s="30"/>
      <c r="N25" s="144"/>
      <c r="O25" s="29"/>
      <c r="P25" s="30"/>
      <c r="Q25" s="56"/>
      <c r="R25" s="29"/>
      <c r="S25" s="30"/>
      <c r="T25" s="56"/>
      <c r="U25" s="29"/>
      <c r="V25" s="30"/>
      <c r="W25" s="56"/>
      <c r="X25" s="29"/>
      <c r="Y25" s="30"/>
      <c r="Z25" s="56"/>
    </row>
    <row r="26" spans="1:26" s="127" customFormat="1" ht="6.6" customHeight="1">
      <c r="A26" s="51"/>
      <c r="B26" s="93"/>
      <c r="C26" s="94"/>
      <c r="D26" s="95"/>
      <c r="E26" s="145"/>
      <c r="F26" s="146" t="s">
        <v>74</v>
      </c>
      <c r="G26" s="147"/>
      <c r="H26" s="147"/>
      <c r="I26" s="147"/>
      <c r="J26" s="147"/>
      <c r="K26" s="148"/>
      <c r="L26" s="94"/>
      <c r="M26" s="95"/>
      <c r="N26" s="149"/>
      <c r="O26" s="94"/>
      <c r="P26" s="95"/>
      <c r="Q26" s="145"/>
      <c r="R26" s="94"/>
      <c r="S26" s="95"/>
      <c r="T26" s="145"/>
      <c r="U26" s="94"/>
      <c r="V26" s="95"/>
      <c r="W26" s="145"/>
      <c r="X26" s="94"/>
      <c r="Y26" s="95"/>
      <c r="Z26" s="145"/>
    </row>
    <row r="27" spans="1:26" s="127" customFormat="1" ht="13.5" customHeight="1">
      <c r="A27" s="113">
        <v>1</v>
      </c>
      <c r="B27" s="14" t="s">
        <v>28</v>
      </c>
      <c r="C27" s="35" t="str">
        <f>[56]멀리!$C$11</f>
        <v>김단비</v>
      </c>
      <c r="D27" s="36" t="str">
        <f>[56]멀리!$E$11</f>
        <v>대전체육고</v>
      </c>
      <c r="E27" s="37" t="str">
        <f>[56]멀리!$F$11</f>
        <v>5.70</v>
      </c>
      <c r="F27" s="35" t="str">
        <f>[56]멀리!$C$12</f>
        <v>박혜정</v>
      </c>
      <c r="G27" s="36" t="str">
        <f>[56]멀리!$E$12</f>
        <v>전남체육고</v>
      </c>
      <c r="H27" s="37">
        <f>[56]멀리!$F$12</f>
        <v>5.46</v>
      </c>
      <c r="I27" s="35" t="str">
        <f>[56]멀리!$C$13</f>
        <v>박수빈</v>
      </c>
      <c r="J27" s="36" t="str">
        <f>[56]멀리!$E$13</f>
        <v>경기가평고</v>
      </c>
      <c r="K27" s="37">
        <f>[56]멀리!$F$13</f>
        <v>5.19</v>
      </c>
      <c r="L27" s="35" t="str">
        <f>[56]멀리!$C$14</f>
        <v>옥민경</v>
      </c>
      <c r="M27" s="36" t="str">
        <f>[56]멀리!$E$14</f>
        <v>경남체육고</v>
      </c>
      <c r="N27" s="37">
        <f>[56]멀리!$F$14</f>
        <v>4.87</v>
      </c>
      <c r="O27" s="35" t="str">
        <f>[56]멀리!$C$15</f>
        <v>박진서</v>
      </c>
      <c r="P27" s="36" t="str">
        <f>[56]멀리!$E$15</f>
        <v>경기심원고</v>
      </c>
      <c r="Q27" s="37" t="str">
        <f>[56]멀리!$F$15</f>
        <v>4.60</v>
      </c>
      <c r="R27" s="35" t="str">
        <f>[56]멀리!$C$16</f>
        <v>김지현</v>
      </c>
      <c r="S27" s="36" t="str">
        <f>[56]멀리!$E$16</f>
        <v>경기소래고</v>
      </c>
      <c r="T27" s="37">
        <f>[56]멀리!$F$16</f>
        <v>4.58</v>
      </c>
      <c r="U27" s="35" t="str">
        <f>[56]멀리!$C$17</f>
        <v>유진</v>
      </c>
      <c r="V27" s="36" t="str">
        <f>[56]멀리!$E$17</f>
        <v>경기소래고</v>
      </c>
      <c r="W27" s="37">
        <f>[56]멀리!$F$17</f>
        <v>3.65</v>
      </c>
      <c r="X27" s="35"/>
      <c r="Y27" s="36"/>
      <c r="Z27" s="37"/>
    </row>
    <row r="28" spans="1:26" s="127" customFormat="1" ht="13.5" customHeight="1">
      <c r="A28" s="113"/>
      <c r="B28" s="13" t="s">
        <v>16</v>
      </c>
      <c r="C28" s="38"/>
      <c r="D28" s="39" t="str">
        <f>[56]멀리!$G$11</f>
        <v>0.7</v>
      </c>
      <c r="E28" s="40"/>
      <c r="F28" s="38"/>
      <c r="G28" s="39" t="str">
        <f>[56]멀리!$G$12</f>
        <v>2.3</v>
      </c>
      <c r="H28" s="150" t="s">
        <v>55</v>
      </c>
      <c r="I28" s="38"/>
      <c r="J28" s="39">
        <f>[56]멀리!$G$13</f>
        <v>1.2</v>
      </c>
      <c r="K28" s="40"/>
      <c r="L28" s="38"/>
      <c r="M28" s="39" t="str">
        <f>[56]멀리!$G$14</f>
        <v>1.5</v>
      </c>
      <c r="N28" s="40"/>
      <c r="O28" s="38"/>
      <c r="P28" s="39" t="str">
        <f>[56]멀리!$G$15</f>
        <v>1.9</v>
      </c>
      <c r="Q28" s="40"/>
      <c r="R28" s="38"/>
      <c r="S28" s="39" t="str">
        <f>[56]멀리!$G$16</f>
        <v>1.6</v>
      </c>
      <c r="T28" s="40"/>
      <c r="U28" s="38"/>
      <c r="V28" s="39" t="str">
        <f>[56]멀리!$G$17</f>
        <v>0.8</v>
      </c>
      <c r="W28" s="40"/>
      <c r="X28" s="38"/>
      <c r="Y28" s="39"/>
      <c r="Z28" s="40"/>
    </row>
    <row r="29" spans="1:26" s="127" customFormat="1" ht="13.5" customHeight="1">
      <c r="A29" s="113">
        <v>3</v>
      </c>
      <c r="B29" s="14" t="s">
        <v>29</v>
      </c>
      <c r="C29" s="20" t="str">
        <f>[56]세단!$C$11</f>
        <v>유진</v>
      </c>
      <c r="D29" s="21" t="str">
        <f>[56]세단!$E$11</f>
        <v>경기소래고</v>
      </c>
      <c r="E29" s="22">
        <f>[56]세단!$F$11</f>
        <v>11.55</v>
      </c>
      <c r="F29" s="20" t="str">
        <f>[56]세단!$C$12</f>
        <v>김바다</v>
      </c>
      <c r="G29" s="21" t="str">
        <f>[56]세단!$E$12</f>
        <v>대전체육고</v>
      </c>
      <c r="H29" s="22">
        <f>[56]세단!$F$12</f>
        <v>11.43</v>
      </c>
      <c r="I29" s="20" t="str">
        <f>[56]세단!$C$13</f>
        <v>박진서</v>
      </c>
      <c r="J29" s="21" t="str">
        <f>[56]세단!$E$13</f>
        <v>경기심원고</v>
      </c>
      <c r="K29" s="22">
        <f>[56]세단!$F$13</f>
        <v>11.25</v>
      </c>
      <c r="L29" s="20" t="str">
        <f>[56]세단!$C$14</f>
        <v>박수빈</v>
      </c>
      <c r="M29" s="21" t="str">
        <f>[56]세단!$E$14</f>
        <v>경기가평고</v>
      </c>
      <c r="N29" s="22">
        <f>[56]세단!$F$14</f>
        <v>10.79</v>
      </c>
      <c r="O29" s="20" t="str">
        <f>[56]세단!$C$15</f>
        <v>김지현</v>
      </c>
      <c r="P29" s="21" t="str">
        <f>[56]세단!$E$15</f>
        <v>경기소래고</v>
      </c>
      <c r="Q29" s="22">
        <f>[56]세단!$F$15</f>
        <v>10.61</v>
      </c>
      <c r="R29" s="20"/>
      <c r="S29" s="21"/>
      <c r="T29" s="22"/>
      <c r="U29" s="20"/>
      <c r="V29" s="21"/>
      <c r="W29" s="22"/>
      <c r="X29" s="20"/>
      <c r="Y29" s="21"/>
      <c r="Z29" s="22"/>
    </row>
    <row r="30" spans="1:26" s="127" customFormat="1" ht="13.5" customHeight="1">
      <c r="A30" s="113"/>
      <c r="B30" s="13" t="s">
        <v>16</v>
      </c>
      <c r="C30" s="42"/>
      <c r="D30" s="151">
        <f>[56]세단!$G$11</f>
        <v>0.2</v>
      </c>
      <c r="E30" s="57"/>
      <c r="F30" s="42"/>
      <c r="G30" s="151">
        <f>[56]세단!$G$12</f>
        <v>1.2</v>
      </c>
      <c r="H30" s="57"/>
      <c r="I30" s="42"/>
      <c r="J30" s="151">
        <f>[56]세단!$G$13</f>
        <v>0.6</v>
      </c>
      <c r="K30" s="57"/>
      <c r="L30" s="42"/>
      <c r="M30" s="151">
        <f>[56]세단!$G$14</f>
        <v>1.9</v>
      </c>
      <c r="N30" s="57"/>
      <c r="O30" s="42"/>
      <c r="P30" s="151">
        <f>[56]세단!$G$15</f>
        <v>0.1</v>
      </c>
      <c r="Q30" s="57"/>
      <c r="R30" s="42"/>
      <c r="S30" s="151"/>
      <c r="T30" s="57"/>
      <c r="U30" s="42"/>
      <c r="V30" s="151"/>
      <c r="W30" s="57"/>
      <c r="X30" s="42"/>
      <c r="Y30" s="151"/>
      <c r="Z30" s="57"/>
    </row>
    <row r="31" spans="1:26" s="127" customFormat="1" ht="13.5" customHeight="1">
      <c r="A31" s="51">
        <v>1</v>
      </c>
      <c r="B31" s="15" t="s">
        <v>30</v>
      </c>
      <c r="C31" s="29" t="str">
        <f>[56]포환!$C$11</f>
        <v>남경민</v>
      </c>
      <c r="D31" s="30" t="str">
        <f>[56]포환!$E$11</f>
        <v>인천체육고</v>
      </c>
      <c r="E31" s="31" t="str">
        <f>[56]포환!$F$11</f>
        <v>12.60</v>
      </c>
      <c r="F31" s="29" t="str">
        <f>[56]포환!$C$12</f>
        <v>박소담</v>
      </c>
      <c r="G31" s="30" t="str">
        <f>[56]포환!$E$12</f>
        <v>충현고</v>
      </c>
      <c r="H31" s="31">
        <f>[56]포환!$F$12</f>
        <v>10.61</v>
      </c>
      <c r="I31" s="29" t="str">
        <f>[56]포환!$C$13</f>
        <v>주형원</v>
      </c>
      <c r="J31" s="30" t="str">
        <f>[56]포환!$E$13</f>
        <v>충현고</v>
      </c>
      <c r="K31" s="31">
        <f>[56]포환!$F$13</f>
        <v>10.15</v>
      </c>
      <c r="L31" s="29" t="str">
        <f>[56]포환!$C$14</f>
        <v>임채완</v>
      </c>
      <c r="M31" s="30" t="str">
        <f>[56]포환!$E$14</f>
        <v>경기심원고</v>
      </c>
      <c r="N31" s="31">
        <f>[56]포환!$F$14</f>
        <v>7.67</v>
      </c>
      <c r="O31" s="29"/>
      <c r="P31" s="30"/>
      <c r="Q31" s="31"/>
      <c r="R31" s="29"/>
      <c r="S31" s="30"/>
      <c r="T31" s="31"/>
      <c r="U31" s="29"/>
      <c r="V31" s="30"/>
      <c r="W31" s="31"/>
      <c r="X31" s="29"/>
      <c r="Y31" s="30"/>
      <c r="Z31" s="31"/>
    </row>
    <row r="32" spans="1:26" s="127" customFormat="1" ht="13.5" customHeight="1">
      <c r="A32" s="51">
        <v>3</v>
      </c>
      <c r="B32" s="15" t="s">
        <v>31</v>
      </c>
      <c r="C32" s="29" t="str">
        <f>[56]원반!$C$11</f>
        <v>정채윤</v>
      </c>
      <c r="D32" s="30" t="str">
        <f>[56]원반!$E$11</f>
        <v>충북체육고</v>
      </c>
      <c r="E32" s="31" t="str">
        <f>[56]원반!$F$11</f>
        <v>46.30</v>
      </c>
      <c r="F32" s="29" t="str">
        <f>[56]원반!$C$12</f>
        <v>박수진</v>
      </c>
      <c r="G32" s="30" t="str">
        <f>[56]원반!$E$12</f>
        <v>이리공업고</v>
      </c>
      <c r="H32" s="31" t="str">
        <f>[56]원반!$F$12</f>
        <v>42.96</v>
      </c>
      <c r="I32" s="29" t="str">
        <f>[56]원반!$C$13</f>
        <v>심명진</v>
      </c>
      <c r="J32" s="30" t="str">
        <f>[56]원반!$E$13</f>
        <v>울산스포츠과학고</v>
      </c>
      <c r="K32" s="31" t="str">
        <f>[56]원반!$F$13</f>
        <v>40.14</v>
      </c>
      <c r="L32" s="29" t="str">
        <f>[56]원반!$C$14</f>
        <v>이아빈</v>
      </c>
      <c r="M32" s="30" t="str">
        <f>[56]원반!$E$14</f>
        <v>이리공업고</v>
      </c>
      <c r="N32" s="31" t="str">
        <f>[56]원반!$F$14</f>
        <v>39.96</v>
      </c>
      <c r="O32" s="29" t="str">
        <f>[56]원반!$C$15</f>
        <v>김예은</v>
      </c>
      <c r="P32" s="30" t="str">
        <f>[56]원반!$E$15</f>
        <v>강원체육고</v>
      </c>
      <c r="Q32" s="31" t="str">
        <f>[56]원반!$F$15</f>
        <v>39.37</v>
      </c>
      <c r="R32" s="29" t="str">
        <f>[56]원반!$C$16</f>
        <v>양은서</v>
      </c>
      <c r="S32" s="30" t="str">
        <f>[56]원반!$E$16</f>
        <v>경기체육고</v>
      </c>
      <c r="T32" s="31" t="str">
        <f>[56]원반!$F$16</f>
        <v>37.35</v>
      </c>
      <c r="U32" s="29" t="str">
        <f>[56]원반!$C$17</f>
        <v>임채완</v>
      </c>
      <c r="V32" s="30" t="str">
        <f>[56]원반!$E$17</f>
        <v>경기심원고</v>
      </c>
      <c r="W32" s="31" t="str">
        <f>[56]원반!$F$17</f>
        <v>29.51</v>
      </c>
      <c r="X32" s="29"/>
      <c r="Y32" s="30"/>
      <c r="Z32" s="31"/>
    </row>
    <row r="33" spans="1:26" s="127" customFormat="1" ht="13.5" customHeight="1">
      <c r="A33" s="51">
        <v>1</v>
      </c>
      <c r="B33" s="15" t="s">
        <v>69</v>
      </c>
      <c r="C33" s="29" t="str">
        <f>[56]해머!$C$11</f>
        <v>김다미</v>
      </c>
      <c r="D33" s="30" t="str">
        <f>[56]해머!$E$11</f>
        <v>광주체육고</v>
      </c>
      <c r="E33" s="31">
        <f>[56]해머!$F$11</f>
        <v>50.17</v>
      </c>
      <c r="F33" s="29" t="str">
        <f>[56]해머!$C$12</f>
        <v>박민지</v>
      </c>
      <c r="G33" s="30" t="str">
        <f>[56]해머!$E$12</f>
        <v>전북체육고</v>
      </c>
      <c r="H33" s="31">
        <f>[56]해머!$F$12</f>
        <v>49.02</v>
      </c>
      <c r="I33" s="29" t="str">
        <f>[56]해머!$C$13</f>
        <v>이민지</v>
      </c>
      <c r="J33" s="30" t="str">
        <f>[56]해머!$E$13</f>
        <v>충북체육고</v>
      </c>
      <c r="K33" s="31">
        <f>[56]해머!$F$13</f>
        <v>45.08</v>
      </c>
      <c r="L33" s="29" t="str">
        <f>[56]해머!$C$14</f>
        <v>홍승연</v>
      </c>
      <c r="M33" s="30" t="str">
        <f>[56]해머!$E$14</f>
        <v>이리공업고</v>
      </c>
      <c r="N33" s="31">
        <f>[56]해머!$F$14</f>
        <v>42.99</v>
      </c>
      <c r="O33" s="29" t="str">
        <f>[56]해머!$C$15</f>
        <v>이수민</v>
      </c>
      <c r="P33" s="30" t="str">
        <f>[56]해머!$E$15</f>
        <v>충북체육고</v>
      </c>
      <c r="Q33" s="31">
        <f>[56]해머!$F$15</f>
        <v>39.44</v>
      </c>
      <c r="R33" s="29" t="str">
        <f>[56]해머!$C$16</f>
        <v>손채연</v>
      </c>
      <c r="S33" s="30" t="str">
        <f>[56]해머!$E$16</f>
        <v>충현고</v>
      </c>
      <c r="T33" s="31">
        <f>[56]해머!$F$16</f>
        <v>38.520000000000003</v>
      </c>
      <c r="U33" s="29" t="str">
        <f>[56]해머!$C$17</f>
        <v>박소담</v>
      </c>
      <c r="V33" s="30" t="str">
        <f>[56]해머!$E$17</f>
        <v>충현고</v>
      </c>
      <c r="W33" s="31" t="str">
        <f>[56]해머!$F$17</f>
        <v>37.30</v>
      </c>
      <c r="X33" s="29" t="str">
        <f>[56]해머!$C$18</f>
        <v>주형원</v>
      </c>
      <c r="Y33" s="30" t="str">
        <f>[56]해머!$E$18</f>
        <v>충현고</v>
      </c>
      <c r="Z33" s="31">
        <f>[56]해머!$F$18</f>
        <v>31.27</v>
      </c>
    </row>
    <row r="34" spans="1:26" s="127" customFormat="1" ht="13.5" customHeight="1">
      <c r="A34" s="51">
        <v>3</v>
      </c>
      <c r="B34" s="15" t="s">
        <v>32</v>
      </c>
      <c r="C34" s="29" t="str">
        <f>[56]투창!$C$11</f>
        <v>이세빈</v>
      </c>
      <c r="D34" s="30" t="str">
        <f>[56]투창!$E$11</f>
        <v>이리공업고</v>
      </c>
      <c r="E34" s="56">
        <f>[56]투창!$F$11</f>
        <v>44.76</v>
      </c>
      <c r="F34" s="29" t="str">
        <f>[56]투창!$C$12</f>
        <v>김어진</v>
      </c>
      <c r="G34" s="30" t="str">
        <f>[56]투창!$E$12</f>
        <v>경기체육고</v>
      </c>
      <c r="H34" s="56">
        <f>[56]투창!$F$12</f>
        <v>44.05</v>
      </c>
      <c r="I34" s="29" t="str">
        <f>[56]투창!$C$13</f>
        <v>표현</v>
      </c>
      <c r="J34" s="30" t="str">
        <f>[56]투창!$E$13</f>
        <v>인천체육고</v>
      </c>
      <c r="K34" s="56">
        <f>[56]투창!$F$13</f>
        <v>42.18</v>
      </c>
      <c r="L34" s="29" t="str">
        <f>[56]투창!$C$14</f>
        <v>김원우</v>
      </c>
      <c r="M34" s="30" t="str">
        <f>[56]투창!$E$14</f>
        <v>서울체육고</v>
      </c>
      <c r="N34" s="56" t="str">
        <f>[56]투창!$F$14</f>
        <v>38.90</v>
      </c>
      <c r="O34" s="29" t="str">
        <f>[56]투창!$C$15</f>
        <v>김우영</v>
      </c>
      <c r="P34" s="30" t="str">
        <f>[56]투창!$E$15</f>
        <v>전남체육고</v>
      </c>
      <c r="Q34" s="56">
        <f>[56]투창!$F$15</f>
        <v>32.15</v>
      </c>
      <c r="R34" s="29" t="str">
        <f>[56]투창!$C$16</f>
        <v>김리진</v>
      </c>
      <c r="S34" s="30" t="str">
        <f>[56]투창!$E$16</f>
        <v>울산스포츠과학고</v>
      </c>
      <c r="T34" s="56">
        <f>[56]투창!$F$16</f>
        <v>31.54</v>
      </c>
      <c r="U34" s="29" t="str">
        <f>[56]투창!$C$17</f>
        <v>정아영</v>
      </c>
      <c r="V34" s="30" t="str">
        <f>[56]투창!$E$17</f>
        <v>충북체육고</v>
      </c>
      <c r="W34" s="56">
        <f>[56]투창!$F$17</f>
        <v>28.59</v>
      </c>
      <c r="X34" s="29" t="str">
        <f>[56]투창!$C$18</f>
        <v>김도연</v>
      </c>
      <c r="Y34" s="30" t="str">
        <f>[56]투창!$E$18</f>
        <v>울산스포츠과학고</v>
      </c>
      <c r="Z34" s="56">
        <f>[56]투창!$F$18</f>
        <v>22.98</v>
      </c>
    </row>
    <row r="35" spans="1:26" s="127" customFormat="1" ht="13.5" customHeight="1">
      <c r="A35" s="51">
        <v>2</v>
      </c>
      <c r="B35" s="15" t="s">
        <v>75</v>
      </c>
      <c r="C35" s="29" t="str">
        <f>'[56]7종경기'!$C$11</f>
        <v>고은빈</v>
      </c>
      <c r="D35" s="30" t="str">
        <f>'[56]7종경기'!$E$11</f>
        <v>신명고</v>
      </c>
      <c r="E35" s="31" t="str">
        <f>'[56]7종경기'!$F$11</f>
        <v>4,184점</v>
      </c>
      <c r="F35" s="29" t="str">
        <f>'[56]7종경기'!$C$12</f>
        <v>공민경</v>
      </c>
      <c r="G35" s="30" t="str">
        <f>'[56]7종경기'!$E$12</f>
        <v>경북체육고</v>
      </c>
      <c r="H35" s="31" t="str">
        <f>'[56]7종경기'!$F$12</f>
        <v>3,936점</v>
      </c>
      <c r="I35" s="29" t="str">
        <f>'[56]7종경기'!$C$13</f>
        <v>이서연</v>
      </c>
      <c r="J35" s="30" t="str">
        <f>'[56]7종경기'!$E$13</f>
        <v>신명고</v>
      </c>
      <c r="K35" s="31" t="str">
        <f>'[56]7종경기'!$F$13</f>
        <v>3,617점</v>
      </c>
      <c r="L35" s="29" t="str">
        <f>'[56]7종경기'!$C$14</f>
        <v>이선주</v>
      </c>
      <c r="M35" s="30" t="str">
        <f>'[56]7종경기'!$E$14</f>
        <v>대전체육고</v>
      </c>
      <c r="N35" s="31" t="str">
        <f>'[56]7종경기'!$F$14</f>
        <v>3,324점</v>
      </c>
      <c r="O35" s="29" t="str">
        <f>'[56]7종경기'!$C$15</f>
        <v>이희령</v>
      </c>
      <c r="P35" s="30" t="str">
        <f>'[56]7종경기'!$E$15</f>
        <v>강원체육고</v>
      </c>
      <c r="Q35" s="31" t="str">
        <f>'[56]7종경기'!$F$15</f>
        <v>3,303점</v>
      </c>
      <c r="R35" s="29" t="str">
        <f>'[56]7종경기'!$C$16</f>
        <v>손민지</v>
      </c>
      <c r="S35" s="30" t="str">
        <f>'[56]7종경기'!$E$16</f>
        <v>경기원곡고</v>
      </c>
      <c r="T35" s="31" t="str">
        <f>'[56]7종경기'!$F$16</f>
        <v>3,249점</v>
      </c>
      <c r="U35" s="29" t="str">
        <f>'[56]7종경기'!$C$17</f>
        <v>장세림</v>
      </c>
      <c r="V35" s="30" t="str">
        <f>'[56]7종경기'!$E$17</f>
        <v>인일여자고</v>
      </c>
      <c r="W35" s="31" t="str">
        <f>'[56]7종경기'!$F$17</f>
        <v>3,217점</v>
      </c>
      <c r="X35" s="29" t="str">
        <f>'[56]7종경기'!$C$18</f>
        <v>조준희</v>
      </c>
      <c r="Y35" s="30" t="str">
        <f>'[56]7종경기'!$E$18</f>
        <v>충북체육고</v>
      </c>
      <c r="Z35" s="31" t="str">
        <f>'[56]7종경기'!$F$18</f>
        <v>2,891점</v>
      </c>
    </row>
    <row r="36" spans="1:26" s="47" customFormat="1" ht="13.5" customHeight="1">
      <c r="A36" s="54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</row>
    <row r="37" spans="1:26" s="9" customFormat="1" ht="14.25" customHeight="1">
      <c r="A37" s="54"/>
      <c r="B37" s="11" t="s">
        <v>34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</sheetData>
  <mergeCells count="27">
    <mergeCell ref="U23:W23"/>
    <mergeCell ref="X23:Z23"/>
    <mergeCell ref="F26:K26"/>
    <mergeCell ref="A27:A28"/>
    <mergeCell ref="A29:A30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  <mergeCell ref="F21:H21"/>
    <mergeCell ref="I21:K21"/>
    <mergeCell ref="L21:N21"/>
    <mergeCell ref="O21:Q21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6"/>
  <sheetViews>
    <sheetView view="pageBreakPreview" zoomScale="120" zoomScaleSheetLayoutView="120" workbookViewId="0">
      <selection activeCell="E2" sqref="E2:T2"/>
    </sheetView>
  </sheetViews>
  <sheetFormatPr defaultRowHeight="14.4"/>
  <cols>
    <col min="1" max="1" width="2.19921875" style="53" customWidth="1"/>
    <col min="2" max="2" width="5.3984375" customWidth="1"/>
    <col min="3" max="3" width="3.796875" customWidth="1"/>
    <col min="4" max="4" width="4.796875" customWidth="1"/>
    <col min="5" max="5" width="5.796875" customWidth="1"/>
    <col min="6" max="6" width="3.796875" customWidth="1"/>
    <col min="7" max="7" width="4.796875" customWidth="1"/>
    <col min="8" max="8" width="5.796875" customWidth="1"/>
    <col min="9" max="9" width="3.796875" customWidth="1"/>
    <col min="10" max="10" width="4.796875" customWidth="1"/>
    <col min="11" max="11" width="5.796875" customWidth="1"/>
    <col min="12" max="12" width="3.796875" customWidth="1"/>
    <col min="13" max="13" width="4.796875" customWidth="1"/>
    <col min="14" max="14" width="5.796875" customWidth="1"/>
    <col min="15" max="15" width="3.796875" customWidth="1"/>
    <col min="16" max="16" width="4.796875" customWidth="1"/>
    <col min="17" max="17" width="5.796875" customWidth="1"/>
    <col min="18" max="18" width="3.796875" customWidth="1"/>
    <col min="19" max="19" width="4.796875" customWidth="1"/>
    <col min="20" max="20" width="5.796875" customWidth="1"/>
    <col min="21" max="21" width="3.796875" customWidth="1"/>
    <col min="22" max="22" width="4.796875" customWidth="1"/>
    <col min="23" max="23" width="5.796875" customWidth="1"/>
    <col min="24" max="24" width="3.796875" customWidth="1"/>
    <col min="25" max="25" width="4.796875" customWidth="1"/>
    <col min="26" max="26" width="5.796875" customWidth="1"/>
    <col min="257" max="257" width="2.19921875" customWidth="1"/>
    <col min="258" max="258" width="5.3984375" customWidth="1"/>
    <col min="259" max="259" width="3.796875" customWidth="1"/>
    <col min="260" max="260" width="4.796875" customWidth="1"/>
    <col min="261" max="261" width="5.796875" customWidth="1"/>
    <col min="262" max="262" width="3.796875" customWidth="1"/>
    <col min="263" max="263" width="4.796875" customWidth="1"/>
    <col min="264" max="264" width="5.796875" customWidth="1"/>
    <col min="265" max="265" width="3.796875" customWidth="1"/>
    <col min="266" max="266" width="4.796875" customWidth="1"/>
    <col min="267" max="267" width="5.796875" customWidth="1"/>
    <col min="268" max="268" width="3.796875" customWidth="1"/>
    <col min="269" max="269" width="4.796875" customWidth="1"/>
    <col min="270" max="270" width="5.796875" customWidth="1"/>
    <col min="271" max="271" width="3.796875" customWidth="1"/>
    <col min="272" max="272" width="4.796875" customWidth="1"/>
    <col min="273" max="273" width="5.796875" customWidth="1"/>
    <col min="274" max="274" width="3.796875" customWidth="1"/>
    <col min="275" max="275" width="4.796875" customWidth="1"/>
    <col min="276" max="276" width="5.796875" customWidth="1"/>
    <col min="277" max="277" width="3.796875" customWidth="1"/>
    <col min="278" max="278" width="4.796875" customWidth="1"/>
    <col min="279" max="279" width="5.796875" customWidth="1"/>
    <col min="280" max="280" width="3.796875" customWidth="1"/>
    <col min="281" max="281" width="4.796875" customWidth="1"/>
    <col min="282" max="282" width="5.796875" customWidth="1"/>
    <col min="513" max="513" width="2.19921875" customWidth="1"/>
    <col min="514" max="514" width="5.3984375" customWidth="1"/>
    <col min="515" max="515" width="3.796875" customWidth="1"/>
    <col min="516" max="516" width="4.796875" customWidth="1"/>
    <col min="517" max="517" width="5.796875" customWidth="1"/>
    <col min="518" max="518" width="3.796875" customWidth="1"/>
    <col min="519" max="519" width="4.796875" customWidth="1"/>
    <col min="520" max="520" width="5.796875" customWidth="1"/>
    <col min="521" max="521" width="3.796875" customWidth="1"/>
    <col min="522" max="522" width="4.796875" customWidth="1"/>
    <col min="523" max="523" width="5.796875" customWidth="1"/>
    <col min="524" max="524" width="3.796875" customWidth="1"/>
    <col min="525" max="525" width="4.796875" customWidth="1"/>
    <col min="526" max="526" width="5.796875" customWidth="1"/>
    <col min="527" max="527" width="3.796875" customWidth="1"/>
    <col min="528" max="528" width="4.796875" customWidth="1"/>
    <col min="529" max="529" width="5.796875" customWidth="1"/>
    <col min="530" max="530" width="3.796875" customWidth="1"/>
    <col min="531" max="531" width="4.796875" customWidth="1"/>
    <col min="532" max="532" width="5.796875" customWidth="1"/>
    <col min="533" max="533" width="3.796875" customWidth="1"/>
    <col min="534" max="534" width="4.796875" customWidth="1"/>
    <col min="535" max="535" width="5.796875" customWidth="1"/>
    <col min="536" max="536" width="3.796875" customWidth="1"/>
    <col min="537" max="537" width="4.796875" customWidth="1"/>
    <col min="538" max="538" width="5.796875" customWidth="1"/>
    <col min="769" max="769" width="2.19921875" customWidth="1"/>
    <col min="770" max="770" width="5.3984375" customWidth="1"/>
    <col min="771" max="771" width="3.796875" customWidth="1"/>
    <col min="772" max="772" width="4.796875" customWidth="1"/>
    <col min="773" max="773" width="5.796875" customWidth="1"/>
    <col min="774" max="774" width="3.796875" customWidth="1"/>
    <col min="775" max="775" width="4.796875" customWidth="1"/>
    <col min="776" max="776" width="5.796875" customWidth="1"/>
    <col min="777" max="777" width="3.796875" customWidth="1"/>
    <col min="778" max="778" width="4.796875" customWidth="1"/>
    <col min="779" max="779" width="5.796875" customWidth="1"/>
    <col min="780" max="780" width="3.796875" customWidth="1"/>
    <col min="781" max="781" width="4.796875" customWidth="1"/>
    <col min="782" max="782" width="5.796875" customWidth="1"/>
    <col min="783" max="783" width="3.796875" customWidth="1"/>
    <col min="784" max="784" width="4.796875" customWidth="1"/>
    <col min="785" max="785" width="5.796875" customWidth="1"/>
    <col min="786" max="786" width="3.796875" customWidth="1"/>
    <col min="787" max="787" width="4.796875" customWidth="1"/>
    <col min="788" max="788" width="5.796875" customWidth="1"/>
    <col min="789" max="789" width="3.796875" customWidth="1"/>
    <col min="790" max="790" width="4.796875" customWidth="1"/>
    <col min="791" max="791" width="5.796875" customWidth="1"/>
    <col min="792" max="792" width="3.796875" customWidth="1"/>
    <col min="793" max="793" width="4.796875" customWidth="1"/>
    <col min="794" max="794" width="5.796875" customWidth="1"/>
    <col min="1025" max="1025" width="2.19921875" customWidth="1"/>
    <col min="1026" max="1026" width="5.3984375" customWidth="1"/>
    <col min="1027" max="1027" width="3.796875" customWidth="1"/>
    <col min="1028" max="1028" width="4.796875" customWidth="1"/>
    <col min="1029" max="1029" width="5.796875" customWidth="1"/>
    <col min="1030" max="1030" width="3.796875" customWidth="1"/>
    <col min="1031" max="1031" width="4.796875" customWidth="1"/>
    <col min="1032" max="1032" width="5.796875" customWidth="1"/>
    <col min="1033" max="1033" width="3.796875" customWidth="1"/>
    <col min="1034" max="1034" width="4.796875" customWidth="1"/>
    <col min="1035" max="1035" width="5.796875" customWidth="1"/>
    <col min="1036" max="1036" width="3.796875" customWidth="1"/>
    <col min="1037" max="1037" width="4.796875" customWidth="1"/>
    <col min="1038" max="1038" width="5.796875" customWidth="1"/>
    <col min="1039" max="1039" width="3.796875" customWidth="1"/>
    <col min="1040" max="1040" width="4.796875" customWidth="1"/>
    <col min="1041" max="1041" width="5.796875" customWidth="1"/>
    <col min="1042" max="1042" width="3.796875" customWidth="1"/>
    <col min="1043" max="1043" width="4.796875" customWidth="1"/>
    <col min="1044" max="1044" width="5.796875" customWidth="1"/>
    <col min="1045" max="1045" width="3.796875" customWidth="1"/>
    <col min="1046" max="1046" width="4.796875" customWidth="1"/>
    <col min="1047" max="1047" width="5.796875" customWidth="1"/>
    <col min="1048" max="1048" width="3.796875" customWidth="1"/>
    <col min="1049" max="1049" width="4.796875" customWidth="1"/>
    <col min="1050" max="1050" width="5.796875" customWidth="1"/>
    <col min="1281" max="1281" width="2.19921875" customWidth="1"/>
    <col min="1282" max="1282" width="5.3984375" customWidth="1"/>
    <col min="1283" max="1283" width="3.796875" customWidth="1"/>
    <col min="1284" max="1284" width="4.796875" customWidth="1"/>
    <col min="1285" max="1285" width="5.796875" customWidth="1"/>
    <col min="1286" max="1286" width="3.796875" customWidth="1"/>
    <col min="1287" max="1287" width="4.796875" customWidth="1"/>
    <col min="1288" max="1288" width="5.796875" customWidth="1"/>
    <col min="1289" max="1289" width="3.796875" customWidth="1"/>
    <col min="1290" max="1290" width="4.796875" customWidth="1"/>
    <col min="1291" max="1291" width="5.796875" customWidth="1"/>
    <col min="1292" max="1292" width="3.796875" customWidth="1"/>
    <col min="1293" max="1293" width="4.796875" customWidth="1"/>
    <col min="1294" max="1294" width="5.796875" customWidth="1"/>
    <col min="1295" max="1295" width="3.796875" customWidth="1"/>
    <col min="1296" max="1296" width="4.796875" customWidth="1"/>
    <col min="1297" max="1297" width="5.796875" customWidth="1"/>
    <col min="1298" max="1298" width="3.796875" customWidth="1"/>
    <col min="1299" max="1299" width="4.796875" customWidth="1"/>
    <col min="1300" max="1300" width="5.796875" customWidth="1"/>
    <col min="1301" max="1301" width="3.796875" customWidth="1"/>
    <col min="1302" max="1302" width="4.796875" customWidth="1"/>
    <col min="1303" max="1303" width="5.796875" customWidth="1"/>
    <col min="1304" max="1304" width="3.796875" customWidth="1"/>
    <col min="1305" max="1305" width="4.796875" customWidth="1"/>
    <col min="1306" max="1306" width="5.796875" customWidth="1"/>
    <col min="1537" max="1537" width="2.19921875" customWidth="1"/>
    <col min="1538" max="1538" width="5.3984375" customWidth="1"/>
    <col min="1539" max="1539" width="3.796875" customWidth="1"/>
    <col min="1540" max="1540" width="4.796875" customWidth="1"/>
    <col min="1541" max="1541" width="5.796875" customWidth="1"/>
    <col min="1542" max="1542" width="3.796875" customWidth="1"/>
    <col min="1543" max="1543" width="4.796875" customWidth="1"/>
    <col min="1544" max="1544" width="5.796875" customWidth="1"/>
    <col min="1545" max="1545" width="3.796875" customWidth="1"/>
    <col min="1546" max="1546" width="4.796875" customWidth="1"/>
    <col min="1547" max="1547" width="5.796875" customWidth="1"/>
    <col min="1548" max="1548" width="3.796875" customWidth="1"/>
    <col min="1549" max="1549" width="4.796875" customWidth="1"/>
    <col min="1550" max="1550" width="5.796875" customWidth="1"/>
    <col min="1551" max="1551" width="3.796875" customWidth="1"/>
    <col min="1552" max="1552" width="4.796875" customWidth="1"/>
    <col min="1553" max="1553" width="5.796875" customWidth="1"/>
    <col min="1554" max="1554" width="3.796875" customWidth="1"/>
    <col min="1555" max="1555" width="4.796875" customWidth="1"/>
    <col min="1556" max="1556" width="5.796875" customWidth="1"/>
    <col min="1557" max="1557" width="3.796875" customWidth="1"/>
    <col min="1558" max="1558" width="4.796875" customWidth="1"/>
    <col min="1559" max="1559" width="5.796875" customWidth="1"/>
    <col min="1560" max="1560" width="3.796875" customWidth="1"/>
    <col min="1561" max="1561" width="4.796875" customWidth="1"/>
    <col min="1562" max="1562" width="5.796875" customWidth="1"/>
    <col min="1793" max="1793" width="2.19921875" customWidth="1"/>
    <col min="1794" max="1794" width="5.3984375" customWidth="1"/>
    <col min="1795" max="1795" width="3.796875" customWidth="1"/>
    <col min="1796" max="1796" width="4.796875" customWidth="1"/>
    <col min="1797" max="1797" width="5.796875" customWidth="1"/>
    <col min="1798" max="1798" width="3.796875" customWidth="1"/>
    <col min="1799" max="1799" width="4.796875" customWidth="1"/>
    <col min="1800" max="1800" width="5.796875" customWidth="1"/>
    <col min="1801" max="1801" width="3.796875" customWidth="1"/>
    <col min="1802" max="1802" width="4.796875" customWidth="1"/>
    <col min="1803" max="1803" width="5.796875" customWidth="1"/>
    <col min="1804" max="1804" width="3.796875" customWidth="1"/>
    <col min="1805" max="1805" width="4.796875" customWidth="1"/>
    <col min="1806" max="1806" width="5.796875" customWidth="1"/>
    <col min="1807" max="1807" width="3.796875" customWidth="1"/>
    <col min="1808" max="1808" width="4.796875" customWidth="1"/>
    <col min="1809" max="1809" width="5.796875" customWidth="1"/>
    <col min="1810" max="1810" width="3.796875" customWidth="1"/>
    <col min="1811" max="1811" width="4.796875" customWidth="1"/>
    <col min="1812" max="1812" width="5.796875" customWidth="1"/>
    <col min="1813" max="1813" width="3.796875" customWidth="1"/>
    <col min="1814" max="1814" width="4.796875" customWidth="1"/>
    <col min="1815" max="1815" width="5.796875" customWidth="1"/>
    <col min="1816" max="1816" width="3.796875" customWidth="1"/>
    <col min="1817" max="1817" width="4.796875" customWidth="1"/>
    <col min="1818" max="1818" width="5.796875" customWidth="1"/>
    <col min="2049" max="2049" width="2.19921875" customWidth="1"/>
    <col min="2050" max="2050" width="5.3984375" customWidth="1"/>
    <col min="2051" max="2051" width="3.796875" customWidth="1"/>
    <col min="2052" max="2052" width="4.796875" customWidth="1"/>
    <col min="2053" max="2053" width="5.796875" customWidth="1"/>
    <col min="2054" max="2054" width="3.796875" customWidth="1"/>
    <col min="2055" max="2055" width="4.796875" customWidth="1"/>
    <col min="2056" max="2056" width="5.796875" customWidth="1"/>
    <col min="2057" max="2057" width="3.796875" customWidth="1"/>
    <col min="2058" max="2058" width="4.796875" customWidth="1"/>
    <col min="2059" max="2059" width="5.796875" customWidth="1"/>
    <col min="2060" max="2060" width="3.796875" customWidth="1"/>
    <col min="2061" max="2061" width="4.796875" customWidth="1"/>
    <col min="2062" max="2062" width="5.796875" customWidth="1"/>
    <col min="2063" max="2063" width="3.796875" customWidth="1"/>
    <col min="2064" max="2064" width="4.796875" customWidth="1"/>
    <col min="2065" max="2065" width="5.796875" customWidth="1"/>
    <col min="2066" max="2066" width="3.796875" customWidth="1"/>
    <col min="2067" max="2067" width="4.796875" customWidth="1"/>
    <col min="2068" max="2068" width="5.796875" customWidth="1"/>
    <col min="2069" max="2069" width="3.796875" customWidth="1"/>
    <col min="2070" max="2070" width="4.796875" customWidth="1"/>
    <col min="2071" max="2071" width="5.796875" customWidth="1"/>
    <col min="2072" max="2072" width="3.796875" customWidth="1"/>
    <col min="2073" max="2073" width="4.796875" customWidth="1"/>
    <col min="2074" max="2074" width="5.796875" customWidth="1"/>
    <col min="2305" max="2305" width="2.19921875" customWidth="1"/>
    <col min="2306" max="2306" width="5.3984375" customWidth="1"/>
    <col min="2307" max="2307" width="3.796875" customWidth="1"/>
    <col min="2308" max="2308" width="4.796875" customWidth="1"/>
    <col min="2309" max="2309" width="5.796875" customWidth="1"/>
    <col min="2310" max="2310" width="3.796875" customWidth="1"/>
    <col min="2311" max="2311" width="4.796875" customWidth="1"/>
    <col min="2312" max="2312" width="5.796875" customWidth="1"/>
    <col min="2313" max="2313" width="3.796875" customWidth="1"/>
    <col min="2314" max="2314" width="4.796875" customWidth="1"/>
    <col min="2315" max="2315" width="5.796875" customWidth="1"/>
    <col min="2316" max="2316" width="3.796875" customWidth="1"/>
    <col min="2317" max="2317" width="4.796875" customWidth="1"/>
    <col min="2318" max="2318" width="5.796875" customWidth="1"/>
    <col min="2319" max="2319" width="3.796875" customWidth="1"/>
    <col min="2320" max="2320" width="4.796875" customWidth="1"/>
    <col min="2321" max="2321" width="5.796875" customWidth="1"/>
    <col min="2322" max="2322" width="3.796875" customWidth="1"/>
    <col min="2323" max="2323" width="4.796875" customWidth="1"/>
    <col min="2324" max="2324" width="5.796875" customWidth="1"/>
    <col min="2325" max="2325" width="3.796875" customWidth="1"/>
    <col min="2326" max="2326" width="4.796875" customWidth="1"/>
    <col min="2327" max="2327" width="5.796875" customWidth="1"/>
    <col min="2328" max="2328" width="3.796875" customWidth="1"/>
    <col min="2329" max="2329" width="4.796875" customWidth="1"/>
    <col min="2330" max="2330" width="5.796875" customWidth="1"/>
    <col min="2561" max="2561" width="2.19921875" customWidth="1"/>
    <col min="2562" max="2562" width="5.3984375" customWidth="1"/>
    <col min="2563" max="2563" width="3.796875" customWidth="1"/>
    <col min="2564" max="2564" width="4.796875" customWidth="1"/>
    <col min="2565" max="2565" width="5.796875" customWidth="1"/>
    <col min="2566" max="2566" width="3.796875" customWidth="1"/>
    <col min="2567" max="2567" width="4.796875" customWidth="1"/>
    <col min="2568" max="2568" width="5.796875" customWidth="1"/>
    <col min="2569" max="2569" width="3.796875" customWidth="1"/>
    <col min="2570" max="2570" width="4.796875" customWidth="1"/>
    <col min="2571" max="2571" width="5.796875" customWidth="1"/>
    <col min="2572" max="2572" width="3.796875" customWidth="1"/>
    <col min="2573" max="2573" width="4.796875" customWidth="1"/>
    <col min="2574" max="2574" width="5.796875" customWidth="1"/>
    <col min="2575" max="2575" width="3.796875" customWidth="1"/>
    <col min="2576" max="2576" width="4.796875" customWidth="1"/>
    <col min="2577" max="2577" width="5.796875" customWidth="1"/>
    <col min="2578" max="2578" width="3.796875" customWidth="1"/>
    <col min="2579" max="2579" width="4.796875" customWidth="1"/>
    <col min="2580" max="2580" width="5.796875" customWidth="1"/>
    <col min="2581" max="2581" width="3.796875" customWidth="1"/>
    <col min="2582" max="2582" width="4.796875" customWidth="1"/>
    <col min="2583" max="2583" width="5.796875" customWidth="1"/>
    <col min="2584" max="2584" width="3.796875" customWidth="1"/>
    <col min="2585" max="2585" width="4.796875" customWidth="1"/>
    <col min="2586" max="2586" width="5.796875" customWidth="1"/>
    <col min="2817" max="2817" width="2.19921875" customWidth="1"/>
    <col min="2818" max="2818" width="5.3984375" customWidth="1"/>
    <col min="2819" max="2819" width="3.796875" customWidth="1"/>
    <col min="2820" max="2820" width="4.796875" customWidth="1"/>
    <col min="2821" max="2821" width="5.796875" customWidth="1"/>
    <col min="2822" max="2822" width="3.796875" customWidth="1"/>
    <col min="2823" max="2823" width="4.796875" customWidth="1"/>
    <col min="2824" max="2824" width="5.796875" customWidth="1"/>
    <col min="2825" max="2825" width="3.796875" customWidth="1"/>
    <col min="2826" max="2826" width="4.796875" customWidth="1"/>
    <col min="2827" max="2827" width="5.796875" customWidth="1"/>
    <col min="2828" max="2828" width="3.796875" customWidth="1"/>
    <col min="2829" max="2829" width="4.796875" customWidth="1"/>
    <col min="2830" max="2830" width="5.796875" customWidth="1"/>
    <col min="2831" max="2831" width="3.796875" customWidth="1"/>
    <col min="2832" max="2832" width="4.796875" customWidth="1"/>
    <col min="2833" max="2833" width="5.796875" customWidth="1"/>
    <col min="2834" max="2834" width="3.796875" customWidth="1"/>
    <col min="2835" max="2835" width="4.796875" customWidth="1"/>
    <col min="2836" max="2836" width="5.796875" customWidth="1"/>
    <col min="2837" max="2837" width="3.796875" customWidth="1"/>
    <col min="2838" max="2838" width="4.796875" customWidth="1"/>
    <col min="2839" max="2839" width="5.796875" customWidth="1"/>
    <col min="2840" max="2840" width="3.796875" customWidth="1"/>
    <col min="2841" max="2841" width="4.796875" customWidth="1"/>
    <col min="2842" max="2842" width="5.796875" customWidth="1"/>
    <col min="3073" max="3073" width="2.19921875" customWidth="1"/>
    <col min="3074" max="3074" width="5.3984375" customWidth="1"/>
    <col min="3075" max="3075" width="3.796875" customWidth="1"/>
    <col min="3076" max="3076" width="4.796875" customWidth="1"/>
    <col min="3077" max="3077" width="5.796875" customWidth="1"/>
    <col min="3078" max="3078" width="3.796875" customWidth="1"/>
    <col min="3079" max="3079" width="4.796875" customWidth="1"/>
    <col min="3080" max="3080" width="5.796875" customWidth="1"/>
    <col min="3081" max="3081" width="3.796875" customWidth="1"/>
    <col min="3082" max="3082" width="4.796875" customWidth="1"/>
    <col min="3083" max="3083" width="5.796875" customWidth="1"/>
    <col min="3084" max="3084" width="3.796875" customWidth="1"/>
    <col min="3085" max="3085" width="4.796875" customWidth="1"/>
    <col min="3086" max="3086" width="5.796875" customWidth="1"/>
    <col min="3087" max="3087" width="3.796875" customWidth="1"/>
    <col min="3088" max="3088" width="4.796875" customWidth="1"/>
    <col min="3089" max="3089" width="5.796875" customWidth="1"/>
    <col min="3090" max="3090" width="3.796875" customWidth="1"/>
    <col min="3091" max="3091" width="4.796875" customWidth="1"/>
    <col min="3092" max="3092" width="5.796875" customWidth="1"/>
    <col min="3093" max="3093" width="3.796875" customWidth="1"/>
    <col min="3094" max="3094" width="4.796875" customWidth="1"/>
    <col min="3095" max="3095" width="5.796875" customWidth="1"/>
    <col min="3096" max="3096" width="3.796875" customWidth="1"/>
    <col min="3097" max="3097" width="4.796875" customWidth="1"/>
    <col min="3098" max="3098" width="5.796875" customWidth="1"/>
    <col min="3329" max="3329" width="2.19921875" customWidth="1"/>
    <col min="3330" max="3330" width="5.3984375" customWidth="1"/>
    <col min="3331" max="3331" width="3.796875" customWidth="1"/>
    <col min="3332" max="3332" width="4.796875" customWidth="1"/>
    <col min="3333" max="3333" width="5.796875" customWidth="1"/>
    <col min="3334" max="3334" width="3.796875" customWidth="1"/>
    <col min="3335" max="3335" width="4.796875" customWidth="1"/>
    <col min="3336" max="3336" width="5.796875" customWidth="1"/>
    <col min="3337" max="3337" width="3.796875" customWidth="1"/>
    <col min="3338" max="3338" width="4.796875" customWidth="1"/>
    <col min="3339" max="3339" width="5.796875" customWidth="1"/>
    <col min="3340" max="3340" width="3.796875" customWidth="1"/>
    <col min="3341" max="3341" width="4.796875" customWidth="1"/>
    <col min="3342" max="3342" width="5.796875" customWidth="1"/>
    <col min="3343" max="3343" width="3.796875" customWidth="1"/>
    <col min="3344" max="3344" width="4.796875" customWidth="1"/>
    <col min="3345" max="3345" width="5.796875" customWidth="1"/>
    <col min="3346" max="3346" width="3.796875" customWidth="1"/>
    <col min="3347" max="3347" width="4.796875" customWidth="1"/>
    <col min="3348" max="3348" width="5.796875" customWidth="1"/>
    <col min="3349" max="3349" width="3.796875" customWidth="1"/>
    <col min="3350" max="3350" width="4.796875" customWidth="1"/>
    <col min="3351" max="3351" width="5.796875" customWidth="1"/>
    <col min="3352" max="3352" width="3.796875" customWidth="1"/>
    <col min="3353" max="3353" width="4.796875" customWidth="1"/>
    <col min="3354" max="3354" width="5.796875" customWidth="1"/>
    <col min="3585" max="3585" width="2.19921875" customWidth="1"/>
    <col min="3586" max="3586" width="5.3984375" customWidth="1"/>
    <col min="3587" max="3587" width="3.796875" customWidth="1"/>
    <col min="3588" max="3588" width="4.796875" customWidth="1"/>
    <col min="3589" max="3589" width="5.796875" customWidth="1"/>
    <col min="3590" max="3590" width="3.796875" customWidth="1"/>
    <col min="3591" max="3591" width="4.796875" customWidth="1"/>
    <col min="3592" max="3592" width="5.796875" customWidth="1"/>
    <col min="3593" max="3593" width="3.796875" customWidth="1"/>
    <col min="3594" max="3594" width="4.796875" customWidth="1"/>
    <col min="3595" max="3595" width="5.796875" customWidth="1"/>
    <col min="3596" max="3596" width="3.796875" customWidth="1"/>
    <col min="3597" max="3597" width="4.796875" customWidth="1"/>
    <col min="3598" max="3598" width="5.796875" customWidth="1"/>
    <col min="3599" max="3599" width="3.796875" customWidth="1"/>
    <col min="3600" max="3600" width="4.796875" customWidth="1"/>
    <col min="3601" max="3601" width="5.796875" customWidth="1"/>
    <col min="3602" max="3602" width="3.796875" customWidth="1"/>
    <col min="3603" max="3603" width="4.796875" customWidth="1"/>
    <col min="3604" max="3604" width="5.796875" customWidth="1"/>
    <col min="3605" max="3605" width="3.796875" customWidth="1"/>
    <col min="3606" max="3606" width="4.796875" customWidth="1"/>
    <col min="3607" max="3607" width="5.796875" customWidth="1"/>
    <col min="3608" max="3608" width="3.796875" customWidth="1"/>
    <col min="3609" max="3609" width="4.796875" customWidth="1"/>
    <col min="3610" max="3610" width="5.796875" customWidth="1"/>
    <col min="3841" max="3841" width="2.19921875" customWidth="1"/>
    <col min="3842" max="3842" width="5.3984375" customWidth="1"/>
    <col min="3843" max="3843" width="3.796875" customWidth="1"/>
    <col min="3844" max="3844" width="4.796875" customWidth="1"/>
    <col min="3845" max="3845" width="5.796875" customWidth="1"/>
    <col min="3846" max="3846" width="3.796875" customWidth="1"/>
    <col min="3847" max="3847" width="4.796875" customWidth="1"/>
    <col min="3848" max="3848" width="5.796875" customWidth="1"/>
    <col min="3849" max="3849" width="3.796875" customWidth="1"/>
    <col min="3850" max="3850" width="4.796875" customWidth="1"/>
    <col min="3851" max="3851" width="5.796875" customWidth="1"/>
    <col min="3852" max="3852" width="3.796875" customWidth="1"/>
    <col min="3853" max="3853" width="4.796875" customWidth="1"/>
    <col min="3854" max="3854" width="5.796875" customWidth="1"/>
    <col min="3855" max="3855" width="3.796875" customWidth="1"/>
    <col min="3856" max="3856" width="4.796875" customWidth="1"/>
    <col min="3857" max="3857" width="5.796875" customWidth="1"/>
    <col min="3858" max="3858" width="3.796875" customWidth="1"/>
    <col min="3859" max="3859" width="4.796875" customWidth="1"/>
    <col min="3860" max="3860" width="5.796875" customWidth="1"/>
    <col min="3861" max="3861" width="3.796875" customWidth="1"/>
    <col min="3862" max="3862" width="4.796875" customWidth="1"/>
    <col min="3863" max="3863" width="5.796875" customWidth="1"/>
    <col min="3864" max="3864" width="3.796875" customWidth="1"/>
    <col min="3865" max="3865" width="4.796875" customWidth="1"/>
    <col min="3866" max="3866" width="5.796875" customWidth="1"/>
    <col min="4097" max="4097" width="2.19921875" customWidth="1"/>
    <col min="4098" max="4098" width="5.3984375" customWidth="1"/>
    <col min="4099" max="4099" width="3.796875" customWidth="1"/>
    <col min="4100" max="4100" width="4.796875" customWidth="1"/>
    <col min="4101" max="4101" width="5.796875" customWidth="1"/>
    <col min="4102" max="4102" width="3.796875" customWidth="1"/>
    <col min="4103" max="4103" width="4.796875" customWidth="1"/>
    <col min="4104" max="4104" width="5.796875" customWidth="1"/>
    <col min="4105" max="4105" width="3.796875" customWidth="1"/>
    <col min="4106" max="4106" width="4.796875" customWidth="1"/>
    <col min="4107" max="4107" width="5.796875" customWidth="1"/>
    <col min="4108" max="4108" width="3.796875" customWidth="1"/>
    <col min="4109" max="4109" width="4.796875" customWidth="1"/>
    <col min="4110" max="4110" width="5.796875" customWidth="1"/>
    <col min="4111" max="4111" width="3.796875" customWidth="1"/>
    <col min="4112" max="4112" width="4.796875" customWidth="1"/>
    <col min="4113" max="4113" width="5.796875" customWidth="1"/>
    <col min="4114" max="4114" width="3.796875" customWidth="1"/>
    <col min="4115" max="4115" width="4.796875" customWidth="1"/>
    <col min="4116" max="4116" width="5.796875" customWidth="1"/>
    <col min="4117" max="4117" width="3.796875" customWidth="1"/>
    <col min="4118" max="4118" width="4.796875" customWidth="1"/>
    <col min="4119" max="4119" width="5.796875" customWidth="1"/>
    <col min="4120" max="4120" width="3.796875" customWidth="1"/>
    <col min="4121" max="4121" width="4.796875" customWidth="1"/>
    <col min="4122" max="4122" width="5.796875" customWidth="1"/>
    <col min="4353" max="4353" width="2.19921875" customWidth="1"/>
    <col min="4354" max="4354" width="5.3984375" customWidth="1"/>
    <col min="4355" max="4355" width="3.796875" customWidth="1"/>
    <col min="4356" max="4356" width="4.796875" customWidth="1"/>
    <col min="4357" max="4357" width="5.796875" customWidth="1"/>
    <col min="4358" max="4358" width="3.796875" customWidth="1"/>
    <col min="4359" max="4359" width="4.796875" customWidth="1"/>
    <col min="4360" max="4360" width="5.796875" customWidth="1"/>
    <col min="4361" max="4361" width="3.796875" customWidth="1"/>
    <col min="4362" max="4362" width="4.796875" customWidth="1"/>
    <col min="4363" max="4363" width="5.796875" customWidth="1"/>
    <col min="4364" max="4364" width="3.796875" customWidth="1"/>
    <col min="4365" max="4365" width="4.796875" customWidth="1"/>
    <col min="4366" max="4366" width="5.796875" customWidth="1"/>
    <col min="4367" max="4367" width="3.796875" customWidth="1"/>
    <col min="4368" max="4368" width="4.796875" customWidth="1"/>
    <col min="4369" max="4369" width="5.796875" customWidth="1"/>
    <col min="4370" max="4370" width="3.796875" customWidth="1"/>
    <col min="4371" max="4371" width="4.796875" customWidth="1"/>
    <col min="4372" max="4372" width="5.796875" customWidth="1"/>
    <col min="4373" max="4373" width="3.796875" customWidth="1"/>
    <col min="4374" max="4374" width="4.796875" customWidth="1"/>
    <col min="4375" max="4375" width="5.796875" customWidth="1"/>
    <col min="4376" max="4376" width="3.796875" customWidth="1"/>
    <col min="4377" max="4377" width="4.796875" customWidth="1"/>
    <col min="4378" max="4378" width="5.796875" customWidth="1"/>
    <col min="4609" max="4609" width="2.19921875" customWidth="1"/>
    <col min="4610" max="4610" width="5.3984375" customWidth="1"/>
    <col min="4611" max="4611" width="3.796875" customWidth="1"/>
    <col min="4612" max="4612" width="4.796875" customWidth="1"/>
    <col min="4613" max="4613" width="5.796875" customWidth="1"/>
    <col min="4614" max="4614" width="3.796875" customWidth="1"/>
    <col min="4615" max="4615" width="4.796875" customWidth="1"/>
    <col min="4616" max="4616" width="5.796875" customWidth="1"/>
    <col min="4617" max="4617" width="3.796875" customWidth="1"/>
    <col min="4618" max="4618" width="4.796875" customWidth="1"/>
    <col min="4619" max="4619" width="5.796875" customWidth="1"/>
    <col min="4620" max="4620" width="3.796875" customWidth="1"/>
    <col min="4621" max="4621" width="4.796875" customWidth="1"/>
    <col min="4622" max="4622" width="5.796875" customWidth="1"/>
    <col min="4623" max="4623" width="3.796875" customWidth="1"/>
    <col min="4624" max="4624" width="4.796875" customWidth="1"/>
    <col min="4625" max="4625" width="5.796875" customWidth="1"/>
    <col min="4626" max="4626" width="3.796875" customWidth="1"/>
    <col min="4627" max="4627" width="4.796875" customWidth="1"/>
    <col min="4628" max="4628" width="5.796875" customWidth="1"/>
    <col min="4629" max="4629" width="3.796875" customWidth="1"/>
    <col min="4630" max="4630" width="4.796875" customWidth="1"/>
    <col min="4631" max="4631" width="5.796875" customWidth="1"/>
    <col min="4632" max="4632" width="3.796875" customWidth="1"/>
    <col min="4633" max="4633" width="4.796875" customWidth="1"/>
    <col min="4634" max="4634" width="5.796875" customWidth="1"/>
    <col min="4865" max="4865" width="2.19921875" customWidth="1"/>
    <col min="4866" max="4866" width="5.3984375" customWidth="1"/>
    <col min="4867" max="4867" width="3.796875" customWidth="1"/>
    <col min="4868" max="4868" width="4.796875" customWidth="1"/>
    <col min="4869" max="4869" width="5.796875" customWidth="1"/>
    <col min="4870" max="4870" width="3.796875" customWidth="1"/>
    <col min="4871" max="4871" width="4.796875" customWidth="1"/>
    <col min="4872" max="4872" width="5.796875" customWidth="1"/>
    <col min="4873" max="4873" width="3.796875" customWidth="1"/>
    <col min="4874" max="4874" width="4.796875" customWidth="1"/>
    <col min="4875" max="4875" width="5.796875" customWidth="1"/>
    <col min="4876" max="4876" width="3.796875" customWidth="1"/>
    <col min="4877" max="4877" width="4.796875" customWidth="1"/>
    <col min="4878" max="4878" width="5.796875" customWidth="1"/>
    <col min="4879" max="4879" width="3.796875" customWidth="1"/>
    <col min="4880" max="4880" width="4.796875" customWidth="1"/>
    <col min="4881" max="4881" width="5.796875" customWidth="1"/>
    <col min="4882" max="4882" width="3.796875" customWidth="1"/>
    <col min="4883" max="4883" width="4.796875" customWidth="1"/>
    <col min="4884" max="4884" width="5.796875" customWidth="1"/>
    <col min="4885" max="4885" width="3.796875" customWidth="1"/>
    <col min="4886" max="4886" width="4.796875" customWidth="1"/>
    <col min="4887" max="4887" width="5.796875" customWidth="1"/>
    <col min="4888" max="4888" width="3.796875" customWidth="1"/>
    <col min="4889" max="4889" width="4.796875" customWidth="1"/>
    <col min="4890" max="4890" width="5.796875" customWidth="1"/>
    <col min="5121" max="5121" width="2.19921875" customWidth="1"/>
    <col min="5122" max="5122" width="5.3984375" customWidth="1"/>
    <col min="5123" max="5123" width="3.796875" customWidth="1"/>
    <col min="5124" max="5124" width="4.796875" customWidth="1"/>
    <col min="5125" max="5125" width="5.796875" customWidth="1"/>
    <col min="5126" max="5126" width="3.796875" customWidth="1"/>
    <col min="5127" max="5127" width="4.796875" customWidth="1"/>
    <col min="5128" max="5128" width="5.796875" customWidth="1"/>
    <col min="5129" max="5129" width="3.796875" customWidth="1"/>
    <col min="5130" max="5130" width="4.796875" customWidth="1"/>
    <col min="5131" max="5131" width="5.796875" customWidth="1"/>
    <col min="5132" max="5132" width="3.796875" customWidth="1"/>
    <col min="5133" max="5133" width="4.796875" customWidth="1"/>
    <col min="5134" max="5134" width="5.796875" customWidth="1"/>
    <col min="5135" max="5135" width="3.796875" customWidth="1"/>
    <col min="5136" max="5136" width="4.796875" customWidth="1"/>
    <col min="5137" max="5137" width="5.796875" customWidth="1"/>
    <col min="5138" max="5138" width="3.796875" customWidth="1"/>
    <col min="5139" max="5139" width="4.796875" customWidth="1"/>
    <col min="5140" max="5140" width="5.796875" customWidth="1"/>
    <col min="5141" max="5141" width="3.796875" customWidth="1"/>
    <col min="5142" max="5142" width="4.796875" customWidth="1"/>
    <col min="5143" max="5143" width="5.796875" customWidth="1"/>
    <col min="5144" max="5144" width="3.796875" customWidth="1"/>
    <col min="5145" max="5145" width="4.796875" customWidth="1"/>
    <col min="5146" max="5146" width="5.796875" customWidth="1"/>
    <col min="5377" max="5377" width="2.19921875" customWidth="1"/>
    <col min="5378" max="5378" width="5.3984375" customWidth="1"/>
    <col min="5379" max="5379" width="3.796875" customWidth="1"/>
    <col min="5380" max="5380" width="4.796875" customWidth="1"/>
    <col min="5381" max="5381" width="5.796875" customWidth="1"/>
    <col min="5382" max="5382" width="3.796875" customWidth="1"/>
    <col min="5383" max="5383" width="4.796875" customWidth="1"/>
    <col min="5384" max="5384" width="5.796875" customWidth="1"/>
    <col min="5385" max="5385" width="3.796875" customWidth="1"/>
    <col min="5386" max="5386" width="4.796875" customWidth="1"/>
    <col min="5387" max="5387" width="5.796875" customWidth="1"/>
    <col min="5388" max="5388" width="3.796875" customWidth="1"/>
    <col min="5389" max="5389" width="4.796875" customWidth="1"/>
    <col min="5390" max="5390" width="5.796875" customWidth="1"/>
    <col min="5391" max="5391" width="3.796875" customWidth="1"/>
    <col min="5392" max="5392" width="4.796875" customWidth="1"/>
    <col min="5393" max="5393" width="5.796875" customWidth="1"/>
    <col min="5394" max="5394" width="3.796875" customWidth="1"/>
    <col min="5395" max="5395" width="4.796875" customWidth="1"/>
    <col min="5396" max="5396" width="5.796875" customWidth="1"/>
    <col min="5397" max="5397" width="3.796875" customWidth="1"/>
    <col min="5398" max="5398" width="4.796875" customWidth="1"/>
    <col min="5399" max="5399" width="5.796875" customWidth="1"/>
    <col min="5400" max="5400" width="3.796875" customWidth="1"/>
    <col min="5401" max="5401" width="4.796875" customWidth="1"/>
    <col min="5402" max="5402" width="5.796875" customWidth="1"/>
    <col min="5633" max="5633" width="2.19921875" customWidth="1"/>
    <col min="5634" max="5634" width="5.3984375" customWidth="1"/>
    <col min="5635" max="5635" width="3.796875" customWidth="1"/>
    <col min="5636" max="5636" width="4.796875" customWidth="1"/>
    <col min="5637" max="5637" width="5.796875" customWidth="1"/>
    <col min="5638" max="5638" width="3.796875" customWidth="1"/>
    <col min="5639" max="5639" width="4.796875" customWidth="1"/>
    <col min="5640" max="5640" width="5.796875" customWidth="1"/>
    <col min="5641" max="5641" width="3.796875" customWidth="1"/>
    <col min="5642" max="5642" width="4.796875" customWidth="1"/>
    <col min="5643" max="5643" width="5.796875" customWidth="1"/>
    <col min="5644" max="5644" width="3.796875" customWidth="1"/>
    <col min="5645" max="5645" width="4.796875" customWidth="1"/>
    <col min="5646" max="5646" width="5.796875" customWidth="1"/>
    <col min="5647" max="5647" width="3.796875" customWidth="1"/>
    <col min="5648" max="5648" width="4.796875" customWidth="1"/>
    <col min="5649" max="5649" width="5.796875" customWidth="1"/>
    <col min="5650" max="5650" width="3.796875" customWidth="1"/>
    <col min="5651" max="5651" width="4.796875" customWidth="1"/>
    <col min="5652" max="5652" width="5.796875" customWidth="1"/>
    <col min="5653" max="5653" width="3.796875" customWidth="1"/>
    <col min="5654" max="5654" width="4.796875" customWidth="1"/>
    <col min="5655" max="5655" width="5.796875" customWidth="1"/>
    <col min="5656" max="5656" width="3.796875" customWidth="1"/>
    <col min="5657" max="5657" width="4.796875" customWidth="1"/>
    <col min="5658" max="5658" width="5.796875" customWidth="1"/>
    <col min="5889" max="5889" width="2.19921875" customWidth="1"/>
    <col min="5890" max="5890" width="5.3984375" customWidth="1"/>
    <col min="5891" max="5891" width="3.796875" customWidth="1"/>
    <col min="5892" max="5892" width="4.796875" customWidth="1"/>
    <col min="5893" max="5893" width="5.796875" customWidth="1"/>
    <col min="5894" max="5894" width="3.796875" customWidth="1"/>
    <col min="5895" max="5895" width="4.796875" customWidth="1"/>
    <col min="5896" max="5896" width="5.796875" customWidth="1"/>
    <col min="5897" max="5897" width="3.796875" customWidth="1"/>
    <col min="5898" max="5898" width="4.796875" customWidth="1"/>
    <col min="5899" max="5899" width="5.796875" customWidth="1"/>
    <col min="5900" max="5900" width="3.796875" customWidth="1"/>
    <col min="5901" max="5901" width="4.796875" customWidth="1"/>
    <col min="5902" max="5902" width="5.796875" customWidth="1"/>
    <col min="5903" max="5903" width="3.796875" customWidth="1"/>
    <col min="5904" max="5904" width="4.796875" customWidth="1"/>
    <col min="5905" max="5905" width="5.796875" customWidth="1"/>
    <col min="5906" max="5906" width="3.796875" customWidth="1"/>
    <col min="5907" max="5907" width="4.796875" customWidth="1"/>
    <col min="5908" max="5908" width="5.796875" customWidth="1"/>
    <col min="5909" max="5909" width="3.796875" customWidth="1"/>
    <col min="5910" max="5910" width="4.796875" customWidth="1"/>
    <col min="5911" max="5911" width="5.796875" customWidth="1"/>
    <col min="5912" max="5912" width="3.796875" customWidth="1"/>
    <col min="5913" max="5913" width="4.796875" customWidth="1"/>
    <col min="5914" max="5914" width="5.796875" customWidth="1"/>
    <col min="6145" max="6145" width="2.19921875" customWidth="1"/>
    <col min="6146" max="6146" width="5.3984375" customWidth="1"/>
    <col min="6147" max="6147" width="3.796875" customWidth="1"/>
    <col min="6148" max="6148" width="4.796875" customWidth="1"/>
    <col min="6149" max="6149" width="5.796875" customWidth="1"/>
    <col min="6150" max="6150" width="3.796875" customWidth="1"/>
    <col min="6151" max="6151" width="4.796875" customWidth="1"/>
    <col min="6152" max="6152" width="5.796875" customWidth="1"/>
    <col min="6153" max="6153" width="3.796875" customWidth="1"/>
    <col min="6154" max="6154" width="4.796875" customWidth="1"/>
    <col min="6155" max="6155" width="5.796875" customWidth="1"/>
    <col min="6156" max="6156" width="3.796875" customWidth="1"/>
    <col min="6157" max="6157" width="4.796875" customWidth="1"/>
    <col min="6158" max="6158" width="5.796875" customWidth="1"/>
    <col min="6159" max="6159" width="3.796875" customWidth="1"/>
    <col min="6160" max="6160" width="4.796875" customWidth="1"/>
    <col min="6161" max="6161" width="5.796875" customWidth="1"/>
    <col min="6162" max="6162" width="3.796875" customWidth="1"/>
    <col min="6163" max="6163" width="4.796875" customWidth="1"/>
    <col min="6164" max="6164" width="5.796875" customWidth="1"/>
    <col min="6165" max="6165" width="3.796875" customWidth="1"/>
    <col min="6166" max="6166" width="4.796875" customWidth="1"/>
    <col min="6167" max="6167" width="5.796875" customWidth="1"/>
    <col min="6168" max="6168" width="3.796875" customWidth="1"/>
    <col min="6169" max="6169" width="4.796875" customWidth="1"/>
    <col min="6170" max="6170" width="5.796875" customWidth="1"/>
    <col min="6401" max="6401" width="2.19921875" customWidth="1"/>
    <col min="6402" max="6402" width="5.3984375" customWidth="1"/>
    <col min="6403" max="6403" width="3.796875" customWidth="1"/>
    <col min="6404" max="6404" width="4.796875" customWidth="1"/>
    <col min="6405" max="6405" width="5.796875" customWidth="1"/>
    <col min="6406" max="6406" width="3.796875" customWidth="1"/>
    <col min="6407" max="6407" width="4.796875" customWidth="1"/>
    <col min="6408" max="6408" width="5.796875" customWidth="1"/>
    <col min="6409" max="6409" width="3.796875" customWidth="1"/>
    <col min="6410" max="6410" width="4.796875" customWidth="1"/>
    <col min="6411" max="6411" width="5.796875" customWidth="1"/>
    <col min="6412" max="6412" width="3.796875" customWidth="1"/>
    <col min="6413" max="6413" width="4.796875" customWidth="1"/>
    <col min="6414" max="6414" width="5.796875" customWidth="1"/>
    <col min="6415" max="6415" width="3.796875" customWidth="1"/>
    <col min="6416" max="6416" width="4.796875" customWidth="1"/>
    <col min="6417" max="6417" width="5.796875" customWidth="1"/>
    <col min="6418" max="6418" width="3.796875" customWidth="1"/>
    <col min="6419" max="6419" width="4.796875" customWidth="1"/>
    <col min="6420" max="6420" width="5.796875" customWidth="1"/>
    <col min="6421" max="6421" width="3.796875" customWidth="1"/>
    <col min="6422" max="6422" width="4.796875" customWidth="1"/>
    <col min="6423" max="6423" width="5.796875" customWidth="1"/>
    <col min="6424" max="6424" width="3.796875" customWidth="1"/>
    <col min="6425" max="6425" width="4.796875" customWidth="1"/>
    <col min="6426" max="6426" width="5.796875" customWidth="1"/>
    <col min="6657" max="6657" width="2.19921875" customWidth="1"/>
    <col min="6658" max="6658" width="5.3984375" customWidth="1"/>
    <col min="6659" max="6659" width="3.796875" customWidth="1"/>
    <col min="6660" max="6660" width="4.796875" customWidth="1"/>
    <col min="6661" max="6661" width="5.796875" customWidth="1"/>
    <col min="6662" max="6662" width="3.796875" customWidth="1"/>
    <col min="6663" max="6663" width="4.796875" customWidth="1"/>
    <col min="6664" max="6664" width="5.796875" customWidth="1"/>
    <col min="6665" max="6665" width="3.796875" customWidth="1"/>
    <col min="6666" max="6666" width="4.796875" customWidth="1"/>
    <col min="6667" max="6667" width="5.796875" customWidth="1"/>
    <col min="6668" max="6668" width="3.796875" customWidth="1"/>
    <col min="6669" max="6669" width="4.796875" customWidth="1"/>
    <col min="6670" max="6670" width="5.796875" customWidth="1"/>
    <col min="6671" max="6671" width="3.796875" customWidth="1"/>
    <col min="6672" max="6672" width="4.796875" customWidth="1"/>
    <col min="6673" max="6673" width="5.796875" customWidth="1"/>
    <col min="6674" max="6674" width="3.796875" customWidth="1"/>
    <col min="6675" max="6675" width="4.796875" customWidth="1"/>
    <col min="6676" max="6676" width="5.796875" customWidth="1"/>
    <col min="6677" max="6677" width="3.796875" customWidth="1"/>
    <col min="6678" max="6678" width="4.796875" customWidth="1"/>
    <col min="6679" max="6679" width="5.796875" customWidth="1"/>
    <col min="6680" max="6680" width="3.796875" customWidth="1"/>
    <col min="6681" max="6681" width="4.796875" customWidth="1"/>
    <col min="6682" max="6682" width="5.796875" customWidth="1"/>
    <col min="6913" max="6913" width="2.19921875" customWidth="1"/>
    <col min="6914" max="6914" width="5.3984375" customWidth="1"/>
    <col min="6915" max="6915" width="3.796875" customWidth="1"/>
    <col min="6916" max="6916" width="4.796875" customWidth="1"/>
    <col min="6917" max="6917" width="5.796875" customWidth="1"/>
    <col min="6918" max="6918" width="3.796875" customWidth="1"/>
    <col min="6919" max="6919" width="4.796875" customWidth="1"/>
    <col min="6920" max="6920" width="5.796875" customWidth="1"/>
    <col min="6921" max="6921" width="3.796875" customWidth="1"/>
    <col min="6922" max="6922" width="4.796875" customWidth="1"/>
    <col min="6923" max="6923" width="5.796875" customWidth="1"/>
    <col min="6924" max="6924" width="3.796875" customWidth="1"/>
    <col min="6925" max="6925" width="4.796875" customWidth="1"/>
    <col min="6926" max="6926" width="5.796875" customWidth="1"/>
    <col min="6927" max="6927" width="3.796875" customWidth="1"/>
    <col min="6928" max="6928" width="4.796875" customWidth="1"/>
    <col min="6929" max="6929" width="5.796875" customWidth="1"/>
    <col min="6930" max="6930" width="3.796875" customWidth="1"/>
    <col min="6931" max="6931" width="4.796875" customWidth="1"/>
    <col min="6932" max="6932" width="5.796875" customWidth="1"/>
    <col min="6933" max="6933" width="3.796875" customWidth="1"/>
    <col min="6934" max="6934" width="4.796875" customWidth="1"/>
    <col min="6935" max="6935" width="5.796875" customWidth="1"/>
    <col min="6936" max="6936" width="3.796875" customWidth="1"/>
    <col min="6937" max="6937" width="4.796875" customWidth="1"/>
    <col min="6938" max="6938" width="5.796875" customWidth="1"/>
    <col min="7169" max="7169" width="2.19921875" customWidth="1"/>
    <col min="7170" max="7170" width="5.3984375" customWidth="1"/>
    <col min="7171" max="7171" width="3.796875" customWidth="1"/>
    <col min="7172" max="7172" width="4.796875" customWidth="1"/>
    <col min="7173" max="7173" width="5.796875" customWidth="1"/>
    <col min="7174" max="7174" width="3.796875" customWidth="1"/>
    <col min="7175" max="7175" width="4.796875" customWidth="1"/>
    <col min="7176" max="7176" width="5.796875" customWidth="1"/>
    <col min="7177" max="7177" width="3.796875" customWidth="1"/>
    <col min="7178" max="7178" width="4.796875" customWidth="1"/>
    <col min="7179" max="7179" width="5.796875" customWidth="1"/>
    <col min="7180" max="7180" width="3.796875" customWidth="1"/>
    <col min="7181" max="7181" width="4.796875" customWidth="1"/>
    <col min="7182" max="7182" width="5.796875" customWidth="1"/>
    <col min="7183" max="7183" width="3.796875" customWidth="1"/>
    <col min="7184" max="7184" width="4.796875" customWidth="1"/>
    <col min="7185" max="7185" width="5.796875" customWidth="1"/>
    <col min="7186" max="7186" width="3.796875" customWidth="1"/>
    <col min="7187" max="7187" width="4.796875" customWidth="1"/>
    <col min="7188" max="7188" width="5.796875" customWidth="1"/>
    <col min="7189" max="7189" width="3.796875" customWidth="1"/>
    <col min="7190" max="7190" width="4.796875" customWidth="1"/>
    <col min="7191" max="7191" width="5.796875" customWidth="1"/>
    <col min="7192" max="7192" width="3.796875" customWidth="1"/>
    <col min="7193" max="7193" width="4.796875" customWidth="1"/>
    <col min="7194" max="7194" width="5.796875" customWidth="1"/>
    <col min="7425" max="7425" width="2.19921875" customWidth="1"/>
    <col min="7426" max="7426" width="5.3984375" customWidth="1"/>
    <col min="7427" max="7427" width="3.796875" customWidth="1"/>
    <col min="7428" max="7428" width="4.796875" customWidth="1"/>
    <col min="7429" max="7429" width="5.796875" customWidth="1"/>
    <col min="7430" max="7430" width="3.796875" customWidth="1"/>
    <col min="7431" max="7431" width="4.796875" customWidth="1"/>
    <col min="7432" max="7432" width="5.796875" customWidth="1"/>
    <col min="7433" max="7433" width="3.796875" customWidth="1"/>
    <col min="7434" max="7434" width="4.796875" customWidth="1"/>
    <col min="7435" max="7435" width="5.796875" customWidth="1"/>
    <col min="7436" max="7436" width="3.796875" customWidth="1"/>
    <col min="7437" max="7437" width="4.796875" customWidth="1"/>
    <col min="7438" max="7438" width="5.796875" customWidth="1"/>
    <col min="7439" max="7439" width="3.796875" customWidth="1"/>
    <col min="7440" max="7440" width="4.796875" customWidth="1"/>
    <col min="7441" max="7441" width="5.796875" customWidth="1"/>
    <col min="7442" max="7442" width="3.796875" customWidth="1"/>
    <col min="7443" max="7443" width="4.796875" customWidth="1"/>
    <col min="7444" max="7444" width="5.796875" customWidth="1"/>
    <col min="7445" max="7445" width="3.796875" customWidth="1"/>
    <col min="7446" max="7446" width="4.796875" customWidth="1"/>
    <col min="7447" max="7447" width="5.796875" customWidth="1"/>
    <col min="7448" max="7448" width="3.796875" customWidth="1"/>
    <col min="7449" max="7449" width="4.796875" customWidth="1"/>
    <col min="7450" max="7450" width="5.796875" customWidth="1"/>
    <col min="7681" max="7681" width="2.19921875" customWidth="1"/>
    <col min="7682" max="7682" width="5.3984375" customWidth="1"/>
    <col min="7683" max="7683" width="3.796875" customWidth="1"/>
    <col min="7684" max="7684" width="4.796875" customWidth="1"/>
    <col min="7685" max="7685" width="5.796875" customWidth="1"/>
    <col min="7686" max="7686" width="3.796875" customWidth="1"/>
    <col min="7687" max="7687" width="4.796875" customWidth="1"/>
    <col min="7688" max="7688" width="5.796875" customWidth="1"/>
    <col min="7689" max="7689" width="3.796875" customWidth="1"/>
    <col min="7690" max="7690" width="4.796875" customWidth="1"/>
    <col min="7691" max="7691" width="5.796875" customWidth="1"/>
    <col min="7692" max="7692" width="3.796875" customWidth="1"/>
    <col min="7693" max="7693" width="4.796875" customWidth="1"/>
    <col min="7694" max="7694" width="5.796875" customWidth="1"/>
    <col min="7695" max="7695" width="3.796875" customWidth="1"/>
    <col min="7696" max="7696" width="4.796875" customWidth="1"/>
    <col min="7697" max="7697" width="5.796875" customWidth="1"/>
    <col min="7698" max="7698" width="3.796875" customWidth="1"/>
    <col min="7699" max="7699" width="4.796875" customWidth="1"/>
    <col min="7700" max="7700" width="5.796875" customWidth="1"/>
    <col min="7701" max="7701" width="3.796875" customWidth="1"/>
    <col min="7702" max="7702" width="4.796875" customWidth="1"/>
    <col min="7703" max="7703" width="5.796875" customWidth="1"/>
    <col min="7704" max="7704" width="3.796875" customWidth="1"/>
    <col min="7705" max="7705" width="4.796875" customWidth="1"/>
    <col min="7706" max="7706" width="5.796875" customWidth="1"/>
    <col min="7937" max="7937" width="2.19921875" customWidth="1"/>
    <col min="7938" max="7938" width="5.3984375" customWidth="1"/>
    <col min="7939" max="7939" width="3.796875" customWidth="1"/>
    <col min="7940" max="7940" width="4.796875" customWidth="1"/>
    <col min="7941" max="7941" width="5.796875" customWidth="1"/>
    <col min="7942" max="7942" width="3.796875" customWidth="1"/>
    <col min="7943" max="7943" width="4.796875" customWidth="1"/>
    <col min="7944" max="7944" width="5.796875" customWidth="1"/>
    <col min="7945" max="7945" width="3.796875" customWidth="1"/>
    <col min="7946" max="7946" width="4.796875" customWidth="1"/>
    <col min="7947" max="7947" width="5.796875" customWidth="1"/>
    <col min="7948" max="7948" width="3.796875" customWidth="1"/>
    <col min="7949" max="7949" width="4.796875" customWidth="1"/>
    <col min="7950" max="7950" width="5.796875" customWidth="1"/>
    <col min="7951" max="7951" width="3.796875" customWidth="1"/>
    <col min="7952" max="7952" width="4.796875" customWidth="1"/>
    <col min="7953" max="7953" width="5.796875" customWidth="1"/>
    <col min="7954" max="7954" width="3.796875" customWidth="1"/>
    <col min="7955" max="7955" width="4.796875" customWidth="1"/>
    <col min="7956" max="7956" width="5.796875" customWidth="1"/>
    <col min="7957" max="7957" width="3.796875" customWidth="1"/>
    <col min="7958" max="7958" width="4.796875" customWidth="1"/>
    <col min="7959" max="7959" width="5.796875" customWidth="1"/>
    <col min="7960" max="7960" width="3.796875" customWidth="1"/>
    <col min="7961" max="7961" width="4.796875" customWidth="1"/>
    <col min="7962" max="7962" width="5.796875" customWidth="1"/>
    <col min="8193" max="8193" width="2.19921875" customWidth="1"/>
    <col min="8194" max="8194" width="5.3984375" customWidth="1"/>
    <col min="8195" max="8195" width="3.796875" customWidth="1"/>
    <col min="8196" max="8196" width="4.796875" customWidth="1"/>
    <col min="8197" max="8197" width="5.796875" customWidth="1"/>
    <col min="8198" max="8198" width="3.796875" customWidth="1"/>
    <col min="8199" max="8199" width="4.796875" customWidth="1"/>
    <col min="8200" max="8200" width="5.796875" customWidth="1"/>
    <col min="8201" max="8201" width="3.796875" customWidth="1"/>
    <col min="8202" max="8202" width="4.796875" customWidth="1"/>
    <col min="8203" max="8203" width="5.796875" customWidth="1"/>
    <col min="8204" max="8204" width="3.796875" customWidth="1"/>
    <col min="8205" max="8205" width="4.796875" customWidth="1"/>
    <col min="8206" max="8206" width="5.796875" customWidth="1"/>
    <col min="8207" max="8207" width="3.796875" customWidth="1"/>
    <col min="8208" max="8208" width="4.796875" customWidth="1"/>
    <col min="8209" max="8209" width="5.796875" customWidth="1"/>
    <col min="8210" max="8210" width="3.796875" customWidth="1"/>
    <col min="8211" max="8211" width="4.796875" customWidth="1"/>
    <col min="8212" max="8212" width="5.796875" customWidth="1"/>
    <col min="8213" max="8213" width="3.796875" customWidth="1"/>
    <col min="8214" max="8214" width="4.796875" customWidth="1"/>
    <col min="8215" max="8215" width="5.796875" customWidth="1"/>
    <col min="8216" max="8216" width="3.796875" customWidth="1"/>
    <col min="8217" max="8217" width="4.796875" customWidth="1"/>
    <col min="8218" max="8218" width="5.796875" customWidth="1"/>
    <col min="8449" max="8449" width="2.19921875" customWidth="1"/>
    <col min="8450" max="8450" width="5.3984375" customWidth="1"/>
    <col min="8451" max="8451" width="3.796875" customWidth="1"/>
    <col min="8452" max="8452" width="4.796875" customWidth="1"/>
    <col min="8453" max="8453" width="5.796875" customWidth="1"/>
    <col min="8454" max="8454" width="3.796875" customWidth="1"/>
    <col min="8455" max="8455" width="4.796875" customWidth="1"/>
    <col min="8456" max="8456" width="5.796875" customWidth="1"/>
    <col min="8457" max="8457" width="3.796875" customWidth="1"/>
    <col min="8458" max="8458" width="4.796875" customWidth="1"/>
    <col min="8459" max="8459" width="5.796875" customWidth="1"/>
    <col min="8460" max="8460" width="3.796875" customWidth="1"/>
    <col min="8461" max="8461" width="4.796875" customWidth="1"/>
    <col min="8462" max="8462" width="5.796875" customWidth="1"/>
    <col min="8463" max="8463" width="3.796875" customWidth="1"/>
    <col min="8464" max="8464" width="4.796875" customWidth="1"/>
    <col min="8465" max="8465" width="5.796875" customWidth="1"/>
    <col min="8466" max="8466" width="3.796875" customWidth="1"/>
    <col min="8467" max="8467" width="4.796875" customWidth="1"/>
    <col min="8468" max="8468" width="5.796875" customWidth="1"/>
    <col min="8469" max="8469" width="3.796875" customWidth="1"/>
    <col min="8470" max="8470" width="4.796875" customWidth="1"/>
    <col min="8471" max="8471" width="5.796875" customWidth="1"/>
    <col min="8472" max="8472" width="3.796875" customWidth="1"/>
    <col min="8473" max="8473" width="4.796875" customWidth="1"/>
    <col min="8474" max="8474" width="5.796875" customWidth="1"/>
    <col min="8705" max="8705" width="2.19921875" customWidth="1"/>
    <col min="8706" max="8706" width="5.3984375" customWidth="1"/>
    <col min="8707" max="8707" width="3.796875" customWidth="1"/>
    <col min="8708" max="8708" width="4.796875" customWidth="1"/>
    <col min="8709" max="8709" width="5.796875" customWidth="1"/>
    <col min="8710" max="8710" width="3.796875" customWidth="1"/>
    <col min="8711" max="8711" width="4.796875" customWidth="1"/>
    <col min="8712" max="8712" width="5.796875" customWidth="1"/>
    <col min="8713" max="8713" width="3.796875" customWidth="1"/>
    <col min="8714" max="8714" width="4.796875" customWidth="1"/>
    <col min="8715" max="8715" width="5.796875" customWidth="1"/>
    <col min="8716" max="8716" width="3.796875" customWidth="1"/>
    <col min="8717" max="8717" width="4.796875" customWidth="1"/>
    <col min="8718" max="8718" width="5.796875" customWidth="1"/>
    <col min="8719" max="8719" width="3.796875" customWidth="1"/>
    <col min="8720" max="8720" width="4.796875" customWidth="1"/>
    <col min="8721" max="8721" width="5.796875" customWidth="1"/>
    <col min="8722" max="8722" width="3.796875" customWidth="1"/>
    <col min="8723" max="8723" width="4.796875" customWidth="1"/>
    <col min="8724" max="8724" width="5.796875" customWidth="1"/>
    <col min="8725" max="8725" width="3.796875" customWidth="1"/>
    <col min="8726" max="8726" width="4.796875" customWidth="1"/>
    <col min="8727" max="8727" width="5.796875" customWidth="1"/>
    <col min="8728" max="8728" width="3.796875" customWidth="1"/>
    <col min="8729" max="8729" width="4.796875" customWidth="1"/>
    <col min="8730" max="8730" width="5.796875" customWidth="1"/>
    <col min="8961" max="8961" width="2.19921875" customWidth="1"/>
    <col min="8962" max="8962" width="5.3984375" customWidth="1"/>
    <col min="8963" max="8963" width="3.796875" customWidth="1"/>
    <col min="8964" max="8964" width="4.796875" customWidth="1"/>
    <col min="8965" max="8965" width="5.796875" customWidth="1"/>
    <col min="8966" max="8966" width="3.796875" customWidth="1"/>
    <col min="8967" max="8967" width="4.796875" customWidth="1"/>
    <col min="8968" max="8968" width="5.796875" customWidth="1"/>
    <col min="8969" max="8969" width="3.796875" customWidth="1"/>
    <col min="8970" max="8970" width="4.796875" customWidth="1"/>
    <col min="8971" max="8971" width="5.796875" customWidth="1"/>
    <col min="8972" max="8972" width="3.796875" customWidth="1"/>
    <col min="8973" max="8973" width="4.796875" customWidth="1"/>
    <col min="8974" max="8974" width="5.796875" customWidth="1"/>
    <col min="8975" max="8975" width="3.796875" customWidth="1"/>
    <col min="8976" max="8976" width="4.796875" customWidth="1"/>
    <col min="8977" max="8977" width="5.796875" customWidth="1"/>
    <col min="8978" max="8978" width="3.796875" customWidth="1"/>
    <col min="8979" max="8979" width="4.796875" customWidth="1"/>
    <col min="8980" max="8980" width="5.796875" customWidth="1"/>
    <col min="8981" max="8981" width="3.796875" customWidth="1"/>
    <col min="8982" max="8982" width="4.796875" customWidth="1"/>
    <col min="8983" max="8983" width="5.796875" customWidth="1"/>
    <col min="8984" max="8984" width="3.796875" customWidth="1"/>
    <col min="8985" max="8985" width="4.796875" customWidth="1"/>
    <col min="8986" max="8986" width="5.796875" customWidth="1"/>
    <col min="9217" max="9217" width="2.19921875" customWidth="1"/>
    <col min="9218" max="9218" width="5.3984375" customWidth="1"/>
    <col min="9219" max="9219" width="3.796875" customWidth="1"/>
    <col min="9220" max="9220" width="4.796875" customWidth="1"/>
    <col min="9221" max="9221" width="5.796875" customWidth="1"/>
    <col min="9222" max="9222" width="3.796875" customWidth="1"/>
    <col min="9223" max="9223" width="4.796875" customWidth="1"/>
    <col min="9224" max="9224" width="5.796875" customWidth="1"/>
    <col min="9225" max="9225" width="3.796875" customWidth="1"/>
    <col min="9226" max="9226" width="4.796875" customWidth="1"/>
    <col min="9227" max="9227" width="5.796875" customWidth="1"/>
    <col min="9228" max="9228" width="3.796875" customWidth="1"/>
    <col min="9229" max="9229" width="4.796875" customWidth="1"/>
    <col min="9230" max="9230" width="5.796875" customWidth="1"/>
    <col min="9231" max="9231" width="3.796875" customWidth="1"/>
    <col min="9232" max="9232" width="4.796875" customWidth="1"/>
    <col min="9233" max="9233" width="5.796875" customWidth="1"/>
    <col min="9234" max="9234" width="3.796875" customWidth="1"/>
    <col min="9235" max="9235" width="4.796875" customWidth="1"/>
    <col min="9236" max="9236" width="5.796875" customWidth="1"/>
    <col min="9237" max="9237" width="3.796875" customWidth="1"/>
    <col min="9238" max="9238" width="4.796875" customWidth="1"/>
    <col min="9239" max="9239" width="5.796875" customWidth="1"/>
    <col min="9240" max="9240" width="3.796875" customWidth="1"/>
    <col min="9241" max="9241" width="4.796875" customWidth="1"/>
    <col min="9242" max="9242" width="5.796875" customWidth="1"/>
    <col min="9473" max="9473" width="2.19921875" customWidth="1"/>
    <col min="9474" max="9474" width="5.3984375" customWidth="1"/>
    <col min="9475" max="9475" width="3.796875" customWidth="1"/>
    <col min="9476" max="9476" width="4.796875" customWidth="1"/>
    <col min="9477" max="9477" width="5.796875" customWidth="1"/>
    <col min="9478" max="9478" width="3.796875" customWidth="1"/>
    <col min="9479" max="9479" width="4.796875" customWidth="1"/>
    <col min="9480" max="9480" width="5.796875" customWidth="1"/>
    <col min="9481" max="9481" width="3.796875" customWidth="1"/>
    <col min="9482" max="9482" width="4.796875" customWidth="1"/>
    <col min="9483" max="9483" width="5.796875" customWidth="1"/>
    <col min="9484" max="9484" width="3.796875" customWidth="1"/>
    <col min="9485" max="9485" width="4.796875" customWidth="1"/>
    <col min="9486" max="9486" width="5.796875" customWidth="1"/>
    <col min="9487" max="9487" width="3.796875" customWidth="1"/>
    <col min="9488" max="9488" width="4.796875" customWidth="1"/>
    <col min="9489" max="9489" width="5.796875" customWidth="1"/>
    <col min="9490" max="9490" width="3.796875" customWidth="1"/>
    <col min="9491" max="9491" width="4.796875" customWidth="1"/>
    <col min="9492" max="9492" width="5.796875" customWidth="1"/>
    <col min="9493" max="9493" width="3.796875" customWidth="1"/>
    <col min="9494" max="9494" width="4.796875" customWidth="1"/>
    <col min="9495" max="9495" width="5.796875" customWidth="1"/>
    <col min="9496" max="9496" width="3.796875" customWidth="1"/>
    <col min="9497" max="9497" width="4.796875" customWidth="1"/>
    <col min="9498" max="9498" width="5.796875" customWidth="1"/>
    <col min="9729" max="9729" width="2.19921875" customWidth="1"/>
    <col min="9730" max="9730" width="5.3984375" customWidth="1"/>
    <col min="9731" max="9731" width="3.796875" customWidth="1"/>
    <col min="9732" max="9732" width="4.796875" customWidth="1"/>
    <col min="9733" max="9733" width="5.796875" customWidth="1"/>
    <col min="9734" max="9734" width="3.796875" customWidth="1"/>
    <col min="9735" max="9735" width="4.796875" customWidth="1"/>
    <col min="9736" max="9736" width="5.796875" customWidth="1"/>
    <col min="9737" max="9737" width="3.796875" customWidth="1"/>
    <col min="9738" max="9738" width="4.796875" customWidth="1"/>
    <col min="9739" max="9739" width="5.796875" customWidth="1"/>
    <col min="9740" max="9740" width="3.796875" customWidth="1"/>
    <col min="9741" max="9741" width="4.796875" customWidth="1"/>
    <col min="9742" max="9742" width="5.796875" customWidth="1"/>
    <col min="9743" max="9743" width="3.796875" customWidth="1"/>
    <col min="9744" max="9744" width="4.796875" customWidth="1"/>
    <col min="9745" max="9745" width="5.796875" customWidth="1"/>
    <col min="9746" max="9746" width="3.796875" customWidth="1"/>
    <col min="9747" max="9747" width="4.796875" customWidth="1"/>
    <col min="9748" max="9748" width="5.796875" customWidth="1"/>
    <col min="9749" max="9749" width="3.796875" customWidth="1"/>
    <col min="9750" max="9750" width="4.796875" customWidth="1"/>
    <col min="9751" max="9751" width="5.796875" customWidth="1"/>
    <col min="9752" max="9752" width="3.796875" customWidth="1"/>
    <col min="9753" max="9753" width="4.796875" customWidth="1"/>
    <col min="9754" max="9754" width="5.796875" customWidth="1"/>
    <col min="9985" max="9985" width="2.19921875" customWidth="1"/>
    <col min="9986" max="9986" width="5.3984375" customWidth="1"/>
    <col min="9987" max="9987" width="3.796875" customWidth="1"/>
    <col min="9988" max="9988" width="4.796875" customWidth="1"/>
    <col min="9989" max="9989" width="5.796875" customWidth="1"/>
    <col min="9990" max="9990" width="3.796875" customWidth="1"/>
    <col min="9991" max="9991" width="4.796875" customWidth="1"/>
    <col min="9992" max="9992" width="5.796875" customWidth="1"/>
    <col min="9993" max="9993" width="3.796875" customWidth="1"/>
    <col min="9994" max="9994" width="4.796875" customWidth="1"/>
    <col min="9995" max="9995" width="5.796875" customWidth="1"/>
    <col min="9996" max="9996" width="3.796875" customWidth="1"/>
    <col min="9997" max="9997" width="4.796875" customWidth="1"/>
    <col min="9998" max="9998" width="5.796875" customWidth="1"/>
    <col min="9999" max="9999" width="3.796875" customWidth="1"/>
    <col min="10000" max="10000" width="4.796875" customWidth="1"/>
    <col min="10001" max="10001" width="5.796875" customWidth="1"/>
    <col min="10002" max="10002" width="3.796875" customWidth="1"/>
    <col min="10003" max="10003" width="4.796875" customWidth="1"/>
    <col min="10004" max="10004" width="5.796875" customWidth="1"/>
    <col min="10005" max="10005" width="3.796875" customWidth="1"/>
    <col min="10006" max="10006" width="4.796875" customWidth="1"/>
    <col min="10007" max="10007" width="5.796875" customWidth="1"/>
    <col min="10008" max="10008" width="3.796875" customWidth="1"/>
    <col min="10009" max="10009" width="4.796875" customWidth="1"/>
    <col min="10010" max="10010" width="5.796875" customWidth="1"/>
    <col min="10241" max="10241" width="2.19921875" customWidth="1"/>
    <col min="10242" max="10242" width="5.3984375" customWidth="1"/>
    <col min="10243" max="10243" width="3.796875" customWidth="1"/>
    <col min="10244" max="10244" width="4.796875" customWidth="1"/>
    <col min="10245" max="10245" width="5.796875" customWidth="1"/>
    <col min="10246" max="10246" width="3.796875" customWidth="1"/>
    <col min="10247" max="10247" width="4.796875" customWidth="1"/>
    <col min="10248" max="10248" width="5.796875" customWidth="1"/>
    <col min="10249" max="10249" width="3.796875" customWidth="1"/>
    <col min="10250" max="10250" width="4.796875" customWidth="1"/>
    <col min="10251" max="10251" width="5.796875" customWidth="1"/>
    <col min="10252" max="10252" width="3.796875" customWidth="1"/>
    <col min="10253" max="10253" width="4.796875" customWidth="1"/>
    <col min="10254" max="10254" width="5.796875" customWidth="1"/>
    <col min="10255" max="10255" width="3.796875" customWidth="1"/>
    <col min="10256" max="10256" width="4.796875" customWidth="1"/>
    <col min="10257" max="10257" width="5.796875" customWidth="1"/>
    <col min="10258" max="10258" width="3.796875" customWidth="1"/>
    <col min="10259" max="10259" width="4.796875" customWidth="1"/>
    <col min="10260" max="10260" width="5.796875" customWidth="1"/>
    <col min="10261" max="10261" width="3.796875" customWidth="1"/>
    <col min="10262" max="10262" width="4.796875" customWidth="1"/>
    <col min="10263" max="10263" width="5.796875" customWidth="1"/>
    <col min="10264" max="10264" width="3.796875" customWidth="1"/>
    <col min="10265" max="10265" width="4.796875" customWidth="1"/>
    <col min="10266" max="10266" width="5.796875" customWidth="1"/>
    <col min="10497" max="10497" width="2.19921875" customWidth="1"/>
    <col min="10498" max="10498" width="5.3984375" customWidth="1"/>
    <col min="10499" max="10499" width="3.796875" customWidth="1"/>
    <col min="10500" max="10500" width="4.796875" customWidth="1"/>
    <col min="10501" max="10501" width="5.796875" customWidth="1"/>
    <col min="10502" max="10502" width="3.796875" customWidth="1"/>
    <col min="10503" max="10503" width="4.796875" customWidth="1"/>
    <col min="10504" max="10504" width="5.796875" customWidth="1"/>
    <col min="10505" max="10505" width="3.796875" customWidth="1"/>
    <col min="10506" max="10506" width="4.796875" customWidth="1"/>
    <col min="10507" max="10507" width="5.796875" customWidth="1"/>
    <col min="10508" max="10508" width="3.796875" customWidth="1"/>
    <col min="10509" max="10509" width="4.796875" customWidth="1"/>
    <col min="10510" max="10510" width="5.796875" customWidth="1"/>
    <col min="10511" max="10511" width="3.796875" customWidth="1"/>
    <col min="10512" max="10512" width="4.796875" customWidth="1"/>
    <col min="10513" max="10513" width="5.796875" customWidth="1"/>
    <col min="10514" max="10514" width="3.796875" customWidth="1"/>
    <col min="10515" max="10515" width="4.796875" customWidth="1"/>
    <col min="10516" max="10516" width="5.796875" customWidth="1"/>
    <col min="10517" max="10517" width="3.796875" customWidth="1"/>
    <col min="10518" max="10518" width="4.796875" customWidth="1"/>
    <col min="10519" max="10519" width="5.796875" customWidth="1"/>
    <col min="10520" max="10520" width="3.796875" customWidth="1"/>
    <col min="10521" max="10521" width="4.796875" customWidth="1"/>
    <col min="10522" max="10522" width="5.796875" customWidth="1"/>
    <col min="10753" max="10753" width="2.19921875" customWidth="1"/>
    <col min="10754" max="10754" width="5.3984375" customWidth="1"/>
    <col min="10755" max="10755" width="3.796875" customWidth="1"/>
    <col min="10756" max="10756" width="4.796875" customWidth="1"/>
    <col min="10757" max="10757" width="5.796875" customWidth="1"/>
    <col min="10758" max="10758" width="3.796875" customWidth="1"/>
    <col min="10759" max="10759" width="4.796875" customWidth="1"/>
    <col min="10760" max="10760" width="5.796875" customWidth="1"/>
    <col min="10761" max="10761" width="3.796875" customWidth="1"/>
    <col min="10762" max="10762" width="4.796875" customWidth="1"/>
    <col min="10763" max="10763" width="5.796875" customWidth="1"/>
    <col min="10764" max="10764" width="3.796875" customWidth="1"/>
    <col min="10765" max="10765" width="4.796875" customWidth="1"/>
    <col min="10766" max="10766" width="5.796875" customWidth="1"/>
    <col min="10767" max="10767" width="3.796875" customWidth="1"/>
    <col min="10768" max="10768" width="4.796875" customWidth="1"/>
    <col min="10769" max="10769" width="5.796875" customWidth="1"/>
    <col min="10770" max="10770" width="3.796875" customWidth="1"/>
    <col min="10771" max="10771" width="4.796875" customWidth="1"/>
    <col min="10772" max="10772" width="5.796875" customWidth="1"/>
    <col min="10773" max="10773" width="3.796875" customWidth="1"/>
    <col min="10774" max="10774" width="4.796875" customWidth="1"/>
    <col min="10775" max="10775" width="5.796875" customWidth="1"/>
    <col min="10776" max="10776" width="3.796875" customWidth="1"/>
    <col min="10777" max="10777" width="4.796875" customWidth="1"/>
    <col min="10778" max="10778" width="5.796875" customWidth="1"/>
    <col min="11009" max="11009" width="2.19921875" customWidth="1"/>
    <col min="11010" max="11010" width="5.3984375" customWidth="1"/>
    <col min="11011" max="11011" width="3.796875" customWidth="1"/>
    <col min="11012" max="11012" width="4.796875" customWidth="1"/>
    <col min="11013" max="11013" width="5.796875" customWidth="1"/>
    <col min="11014" max="11014" width="3.796875" customWidth="1"/>
    <col min="11015" max="11015" width="4.796875" customWidth="1"/>
    <col min="11016" max="11016" width="5.796875" customWidth="1"/>
    <col min="11017" max="11017" width="3.796875" customWidth="1"/>
    <col min="11018" max="11018" width="4.796875" customWidth="1"/>
    <col min="11019" max="11019" width="5.796875" customWidth="1"/>
    <col min="11020" max="11020" width="3.796875" customWidth="1"/>
    <col min="11021" max="11021" width="4.796875" customWidth="1"/>
    <col min="11022" max="11022" width="5.796875" customWidth="1"/>
    <col min="11023" max="11023" width="3.796875" customWidth="1"/>
    <col min="11024" max="11024" width="4.796875" customWidth="1"/>
    <col min="11025" max="11025" width="5.796875" customWidth="1"/>
    <col min="11026" max="11026" width="3.796875" customWidth="1"/>
    <col min="11027" max="11027" width="4.796875" customWidth="1"/>
    <col min="11028" max="11028" width="5.796875" customWidth="1"/>
    <col min="11029" max="11029" width="3.796875" customWidth="1"/>
    <col min="11030" max="11030" width="4.796875" customWidth="1"/>
    <col min="11031" max="11031" width="5.796875" customWidth="1"/>
    <col min="11032" max="11032" width="3.796875" customWidth="1"/>
    <col min="11033" max="11033" width="4.796875" customWidth="1"/>
    <col min="11034" max="11034" width="5.796875" customWidth="1"/>
    <col min="11265" max="11265" width="2.19921875" customWidth="1"/>
    <col min="11266" max="11266" width="5.3984375" customWidth="1"/>
    <col min="11267" max="11267" width="3.796875" customWidth="1"/>
    <col min="11268" max="11268" width="4.796875" customWidth="1"/>
    <col min="11269" max="11269" width="5.796875" customWidth="1"/>
    <col min="11270" max="11270" width="3.796875" customWidth="1"/>
    <col min="11271" max="11271" width="4.796875" customWidth="1"/>
    <col min="11272" max="11272" width="5.796875" customWidth="1"/>
    <col min="11273" max="11273" width="3.796875" customWidth="1"/>
    <col min="11274" max="11274" width="4.796875" customWidth="1"/>
    <col min="11275" max="11275" width="5.796875" customWidth="1"/>
    <col min="11276" max="11276" width="3.796875" customWidth="1"/>
    <col min="11277" max="11277" width="4.796875" customWidth="1"/>
    <col min="11278" max="11278" width="5.796875" customWidth="1"/>
    <col min="11279" max="11279" width="3.796875" customWidth="1"/>
    <col min="11280" max="11280" width="4.796875" customWidth="1"/>
    <col min="11281" max="11281" width="5.796875" customWidth="1"/>
    <col min="11282" max="11282" width="3.796875" customWidth="1"/>
    <col min="11283" max="11283" width="4.796875" customWidth="1"/>
    <col min="11284" max="11284" width="5.796875" customWidth="1"/>
    <col min="11285" max="11285" width="3.796875" customWidth="1"/>
    <col min="11286" max="11286" width="4.796875" customWidth="1"/>
    <col min="11287" max="11287" width="5.796875" customWidth="1"/>
    <col min="11288" max="11288" width="3.796875" customWidth="1"/>
    <col min="11289" max="11289" width="4.796875" customWidth="1"/>
    <col min="11290" max="11290" width="5.796875" customWidth="1"/>
    <col min="11521" max="11521" width="2.19921875" customWidth="1"/>
    <col min="11522" max="11522" width="5.3984375" customWidth="1"/>
    <col min="11523" max="11523" width="3.796875" customWidth="1"/>
    <col min="11524" max="11524" width="4.796875" customWidth="1"/>
    <col min="11525" max="11525" width="5.796875" customWidth="1"/>
    <col min="11526" max="11526" width="3.796875" customWidth="1"/>
    <col min="11527" max="11527" width="4.796875" customWidth="1"/>
    <col min="11528" max="11528" width="5.796875" customWidth="1"/>
    <col min="11529" max="11529" width="3.796875" customWidth="1"/>
    <col min="11530" max="11530" width="4.796875" customWidth="1"/>
    <col min="11531" max="11531" width="5.796875" customWidth="1"/>
    <col min="11532" max="11532" width="3.796875" customWidth="1"/>
    <col min="11533" max="11533" width="4.796875" customWidth="1"/>
    <col min="11534" max="11534" width="5.796875" customWidth="1"/>
    <col min="11535" max="11535" width="3.796875" customWidth="1"/>
    <col min="11536" max="11536" width="4.796875" customWidth="1"/>
    <col min="11537" max="11537" width="5.796875" customWidth="1"/>
    <col min="11538" max="11538" width="3.796875" customWidth="1"/>
    <col min="11539" max="11539" width="4.796875" customWidth="1"/>
    <col min="11540" max="11540" width="5.796875" customWidth="1"/>
    <col min="11541" max="11541" width="3.796875" customWidth="1"/>
    <col min="11542" max="11542" width="4.796875" customWidth="1"/>
    <col min="11543" max="11543" width="5.796875" customWidth="1"/>
    <col min="11544" max="11544" width="3.796875" customWidth="1"/>
    <col min="11545" max="11545" width="4.796875" customWidth="1"/>
    <col min="11546" max="11546" width="5.796875" customWidth="1"/>
    <col min="11777" max="11777" width="2.19921875" customWidth="1"/>
    <col min="11778" max="11778" width="5.3984375" customWidth="1"/>
    <col min="11779" max="11779" width="3.796875" customWidth="1"/>
    <col min="11780" max="11780" width="4.796875" customWidth="1"/>
    <col min="11781" max="11781" width="5.796875" customWidth="1"/>
    <col min="11782" max="11782" width="3.796875" customWidth="1"/>
    <col min="11783" max="11783" width="4.796875" customWidth="1"/>
    <col min="11784" max="11784" width="5.796875" customWidth="1"/>
    <col min="11785" max="11785" width="3.796875" customWidth="1"/>
    <col min="11786" max="11786" width="4.796875" customWidth="1"/>
    <col min="11787" max="11787" width="5.796875" customWidth="1"/>
    <col min="11788" max="11788" width="3.796875" customWidth="1"/>
    <col min="11789" max="11789" width="4.796875" customWidth="1"/>
    <col min="11790" max="11790" width="5.796875" customWidth="1"/>
    <col min="11791" max="11791" width="3.796875" customWidth="1"/>
    <col min="11792" max="11792" width="4.796875" customWidth="1"/>
    <col min="11793" max="11793" width="5.796875" customWidth="1"/>
    <col min="11794" max="11794" width="3.796875" customWidth="1"/>
    <col min="11795" max="11795" width="4.796875" customWidth="1"/>
    <col min="11796" max="11796" width="5.796875" customWidth="1"/>
    <col min="11797" max="11797" width="3.796875" customWidth="1"/>
    <col min="11798" max="11798" width="4.796875" customWidth="1"/>
    <col min="11799" max="11799" width="5.796875" customWidth="1"/>
    <col min="11800" max="11800" width="3.796875" customWidth="1"/>
    <col min="11801" max="11801" width="4.796875" customWidth="1"/>
    <col min="11802" max="11802" width="5.796875" customWidth="1"/>
    <col min="12033" max="12033" width="2.19921875" customWidth="1"/>
    <col min="12034" max="12034" width="5.3984375" customWidth="1"/>
    <col min="12035" max="12035" width="3.796875" customWidth="1"/>
    <col min="12036" max="12036" width="4.796875" customWidth="1"/>
    <col min="12037" max="12037" width="5.796875" customWidth="1"/>
    <col min="12038" max="12038" width="3.796875" customWidth="1"/>
    <col min="12039" max="12039" width="4.796875" customWidth="1"/>
    <col min="12040" max="12040" width="5.796875" customWidth="1"/>
    <col min="12041" max="12041" width="3.796875" customWidth="1"/>
    <col min="12042" max="12042" width="4.796875" customWidth="1"/>
    <col min="12043" max="12043" width="5.796875" customWidth="1"/>
    <col min="12044" max="12044" width="3.796875" customWidth="1"/>
    <col min="12045" max="12045" width="4.796875" customWidth="1"/>
    <col min="12046" max="12046" width="5.796875" customWidth="1"/>
    <col min="12047" max="12047" width="3.796875" customWidth="1"/>
    <col min="12048" max="12048" width="4.796875" customWidth="1"/>
    <col min="12049" max="12049" width="5.796875" customWidth="1"/>
    <col min="12050" max="12050" width="3.796875" customWidth="1"/>
    <col min="12051" max="12051" width="4.796875" customWidth="1"/>
    <col min="12052" max="12052" width="5.796875" customWidth="1"/>
    <col min="12053" max="12053" width="3.796875" customWidth="1"/>
    <col min="12054" max="12054" width="4.796875" customWidth="1"/>
    <col min="12055" max="12055" width="5.796875" customWidth="1"/>
    <col min="12056" max="12056" width="3.796875" customWidth="1"/>
    <col min="12057" max="12057" width="4.796875" customWidth="1"/>
    <col min="12058" max="12058" width="5.796875" customWidth="1"/>
    <col min="12289" max="12289" width="2.19921875" customWidth="1"/>
    <col min="12290" max="12290" width="5.3984375" customWidth="1"/>
    <col min="12291" max="12291" width="3.796875" customWidth="1"/>
    <col min="12292" max="12292" width="4.796875" customWidth="1"/>
    <col min="12293" max="12293" width="5.796875" customWidth="1"/>
    <col min="12294" max="12294" width="3.796875" customWidth="1"/>
    <col min="12295" max="12295" width="4.796875" customWidth="1"/>
    <col min="12296" max="12296" width="5.796875" customWidth="1"/>
    <col min="12297" max="12297" width="3.796875" customWidth="1"/>
    <col min="12298" max="12298" width="4.796875" customWidth="1"/>
    <col min="12299" max="12299" width="5.796875" customWidth="1"/>
    <col min="12300" max="12300" width="3.796875" customWidth="1"/>
    <col min="12301" max="12301" width="4.796875" customWidth="1"/>
    <col min="12302" max="12302" width="5.796875" customWidth="1"/>
    <col min="12303" max="12303" width="3.796875" customWidth="1"/>
    <col min="12304" max="12304" width="4.796875" customWidth="1"/>
    <col min="12305" max="12305" width="5.796875" customWidth="1"/>
    <col min="12306" max="12306" width="3.796875" customWidth="1"/>
    <col min="12307" max="12307" width="4.796875" customWidth="1"/>
    <col min="12308" max="12308" width="5.796875" customWidth="1"/>
    <col min="12309" max="12309" width="3.796875" customWidth="1"/>
    <col min="12310" max="12310" width="4.796875" customWidth="1"/>
    <col min="12311" max="12311" width="5.796875" customWidth="1"/>
    <col min="12312" max="12312" width="3.796875" customWidth="1"/>
    <col min="12313" max="12313" width="4.796875" customWidth="1"/>
    <col min="12314" max="12314" width="5.796875" customWidth="1"/>
    <col min="12545" max="12545" width="2.19921875" customWidth="1"/>
    <col min="12546" max="12546" width="5.3984375" customWidth="1"/>
    <col min="12547" max="12547" width="3.796875" customWidth="1"/>
    <col min="12548" max="12548" width="4.796875" customWidth="1"/>
    <col min="12549" max="12549" width="5.796875" customWidth="1"/>
    <col min="12550" max="12550" width="3.796875" customWidth="1"/>
    <col min="12551" max="12551" width="4.796875" customWidth="1"/>
    <col min="12552" max="12552" width="5.796875" customWidth="1"/>
    <col min="12553" max="12553" width="3.796875" customWidth="1"/>
    <col min="12554" max="12554" width="4.796875" customWidth="1"/>
    <col min="12555" max="12555" width="5.796875" customWidth="1"/>
    <col min="12556" max="12556" width="3.796875" customWidth="1"/>
    <col min="12557" max="12557" width="4.796875" customWidth="1"/>
    <col min="12558" max="12558" width="5.796875" customWidth="1"/>
    <col min="12559" max="12559" width="3.796875" customWidth="1"/>
    <col min="12560" max="12560" width="4.796875" customWidth="1"/>
    <col min="12561" max="12561" width="5.796875" customWidth="1"/>
    <col min="12562" max="12562" width="3.796875" customWidth="1"/>
    <col min="12563" max="12563" width="4.796875" customWidth="1"/>
    <col min="12564" max="12564" width="5.796875" customWidth="1"/>
    <col min="12565" max="12565" width="3.796875" customWidth="1"/>
    <col min="12566" max="12566" width="4.796875" customWidth="1"/>
    <col min="12567" max="12567" width="5.796875" customWidth="1"/>
    <col min="12568" max="12568" width="3.796875" customWidth="1"/>
    <col min="12569" max="12569" width="4.796875" customWidth="1"/>
    <col min="12570" max="12570" width="5.796875" customWidth="1"/>
    <col min="12801" max="12801" width="2.19921875" customWidth="1"/>
    <col min="12802" max="12802" width="5.3984375" customWidth="1"/>
    <col min="12803" max="12803" width="3.796875" customWidth="1"/>
    <col min="12804" max="12804" width="4.796875" customWidth="1"/>
    <col min="12805" max="12805" width="5.796875" customWidth="1"/>
    <col min="12806" max="12806" width="3.796875" customWidth="1"/>
    <col min="12807" max="12807" width="4.796875" customWidth="1"/>
    <col min="12808" max="12808" width="5.796875" customWidth="1"/>
    <col min="12809" max="12809" width="3.796875" customWidth="1"/>
    <col min="12810" max="12810" width="4.796875" customWidth="1"/>
    <col min="12811" max="12811" width="5.796875" customWidth="1"/>
    <col min="12812" max="12812" width="3.796875" customWidth="1"/>
    <col min="12813" max="12813" width="4.796875" customWidth="1"/>
    <col min="12814" max="12814" width="5.796875" customWidth="1"/>
    <col min="12815" max="12815" width="3.796875" customWidth="1"/>
    <col min="12816" max="12816" width="4.796875" customWidth="1"/>
    <col min="12817" max="12817" width="5.796875" customWidth="1"/>
    <col min="12818" max="12818" width="3.796875" customWidth="1"/>
    <col min="12819" max="12819" width="4.796875" customWidth="1"/>
    <col min="12820" max="12820" width="5.796875" customWidth="1"/>
    <col min="12821" max="12821" width="3.796875" customWidth="1"/>
    <col min="12822" max="12822" width="4.796875" customWidth="1"/>
    <col min="12823" max="12823" width="5.796875" customWidth="1"/>
    <col min="12824" max="12824" width="3.796875" customWidth="1"/>
    <col min="12825" max="12825" width="4.796875" customWidth="1"/>
    <col min="12826" max="12826" width="5.796875" customWidth="1"/>
    <col min="13057" max="13057" width="2.19921875" customWidth="1"/>
    <col min="13058" max="13058" width="5.3984375" customWidth="1"/>
    <col min="13059" max="13059" width="3.796875" customWidth="1"/>
    <col min="13060" max="13060" width="4.796875" customWidth="1"/>
    <col min="13061" max="13061" width="5.796875" customWidth="1"/>
    <col min="13062" max="13062" width="3.796875" customWidth="1"/>
    <col min="13063" max="13063" width="4.796875" customWidth="1"/>
    <col min="13064" max="13064" width="5.796875" customWidth="1"/>
    <col min="13065" max="13065" width="3.796875" customWidth="1"/>
    <col min="13066" max="13066" width="4.796875" customWidth="1"/>
    <col min="13067" max="13067" width="5.796875" customWidth="1"/>
    <col min="13068" max="13068" width="3.796875" customWidth="1"/>
    <col min="13069" max="13069" width="4.796875" customWidth="1"/>
    <col min="13070" max="13070" width="5.796875" customWidth="1"/>
    <col min="13071" max="13071" width="3.796875" customWidth="1"/>
    <col min="13072" max="13072" width="4.796875" customWidth="1"/>
    <col min="13073" max="13073" width="5.796875" customWidth="1"/>
    <col min="13074" max="13074" width="3.796875" customWidth="1"/>
    <col min="13075" max="13075" width="4.796875" customWidth="1"/>
    <col min="13076" max="13076" width="5.796875" customWidth="1"/>
    <col min="13077" max="13077" width="3.796875" customWidth="1"/>
    <col min="13078" max="13078" width="4.796875" customWidth="1"/>
    <col min="13079" max="13079" width="5.796875" customWidth="1"/>
    <col min="13080" max="13080" width="3.796875" customWidth="1"/>
    <col min="13081" max="13081" width="4.796875" customWidth="1"/>
    <col min="13082" max="13082" width="5.796875" customWidth="1"/>
    <col min="13313" max="13313" width="2.19921875" customWidth="1"/>
    <col min="13314" max="13314" width="5.3984375" customWidth="1"/>
    <col min="13315" max="13315" width="3.796875" customWidth="1"/>
    <col min="13316" max="13316" width="4.796875" customWidth="1"/>
    <col min="13317" max="13317" width="5.796875" customWidth="1"/>
    <col min="13318" max="13318" width="3.796875" customWidth="1"/>
    <col min="13319" max="13319" width="4.796875" customWidth="1"/>
    <col min="13320" max="13320" width="5.796875" customWidth="1"/>
    <col min="13321" max="13321" width="3.796875" customWidth="1"/>
    <col min="13322" max="13322" width="4.796875" customWidth="1"/>
    <col min="13323" max="13323" width="5.796875" customWidth="1"/>
    <col min="13324" max="13324" width="3.796875" customWidth="1"/>
    <col min="13325" max="13325" width="4.796875" customWidth="1"/>
    <col min="13326" max="13326" width="5.796875" customWidth="1"/>
    <col min="13327" max="13327" width="3.796875" customWidth="1"/>
    <col min="13328" max="13328" width="4.796875" customWidth="1"/>
    <col min="13329" max="13329" width="5.796875" customWidth="1"/>
    <col min="13330" max="13330" width="3.796875" customWidth="1"/>
    <col min="13331" max="13331" width="4.796875" customWidth="1"/>
    <col min="13332" max="13332" width="5.796875" customWidth="1"/>
    <col min="13333" max="13333" width="3.796875" customWidth="1"/>
    <col min="13334" max="13334" width="4.796875" customWidth="1"/>
    <col min="13335" max="13335" width="5.796875" customWidth="1"/>
    <col min="13336" max="13336" width="3.796875" customWidth="1"/>
    <col min="13337" max="13337" width="4.796875" customWidth="1"/>
    <col min="13338" max="13338" width="5.796875" customWidth="1"/>
    <col min="13569" max="13569" width="2.19921875" customWidth="1"/>
    <col min="13570" max="13570" width="5.3984375" customWidth="1"/>
    <col min="13571" max="13571" width="3.796875" customWidth="1"/>
    <col min="13572" max="13572" width="4.796875" customWidth="1"/>
    <col min="13573" max="13573" width="5.796875" customWidth="1"/>
    <col min="13574" max="13574" width="3.796875" customWidth="1"/>
    <col min="13575" max="13575" width="4.796875" customWidth="1"/>
    <col min="13576" max="13576" width="5.796875" customWidth="1"/>
    <col min="13577" max="13577" width="3.796875" customWidth="1"/>
    <col min="13578" max="13578" width="4.796875" customWidth="1"/>
    <col min="13579" max="13579" width="5.796875" customWidth="1"/>
    <col min="13580" max="13580" width="3.796875" customWidth="1"/>
    <col min="13581" max="13581" width="4.796875" customWidth="1"/>
    <col min="13582" max="13582" width="5.796875" customWidth="1"/>
    <col min="13583" max="13583" width="3.796875" customWidth="1"/>
    <col min="13584" max="13584" width="4.796875" customWidth="1"/>
    <col min="13585" max="13585" width="5.796875" customWidth="1"/>
    <col min="13586" max="13586" width="3.796875" customWidth="1"/>
    <col min="13587" max="13587" width="4.796875" customWidth="1"/>
    <col min="13588" max="13588" width="5.796875" customWidth="1"/>
    <col min="13589" max="13589" width="3.796875" customWidth="1"/>
    <col min="13590" max="13590" width="4.796875" customWidth="1"/>
    <col min="13591" max="13591" width="5.796875" customWidth="1"/>
    <col min="13592" max="13592" width="3.796875" customWidth="1"/>
    <col min="13593" max="13593" width="4.796875" customWidth="1"/>
    <col min="13594" max="13594" width="5.796875" customWidth="1"/>
    <col min="13825" max="13825" width="2.19921875" customWidth="1"/>
    <col min="13826" max="13826" width="5.3984375" customWidth="1"/>
    <col min="13827" max="13827" width="3.796875" customWidth="1"/>
    <col min="13828" max="13828" width="4.796875" customWidth="1"/>
    <col min="13829" max="13829" width="5.796875" customWidth="1"/>
    <col min="13830" max="13830" width="3.796875" customWidth="1"/>
    <col min="13831" max="13831" width="4.796875" customWidth="1"/>
    <col min="13832" max="13832" width="5.796875" customWidth="1"/>
    <col min="13833" max="13833" width="3.796875" customWidth="1"/>
    <col min="13834" max="13834" width="4.796875" customWidth="1"/>
    <col min="13835" max="13835" width="5.796875" customWidth="1"/>
    <col min="13836" max="13836" width="3.796875" customWidth="1"/>
    <col min="13837" max="13837" width="4.796875" customWidth="1"/>
    <col min="13838" max="13838" width="5.796875" customWidth="1"/>
    <col min="13839" max="13839" width="3.796875" customWidth="1"/>
    <col min="13840" max="13840" width="4.796875" customWidth="1"/>
    <col min="13841" max="13841" width="5.796875" customWidth="1"/>
    <col min="13842" max="13842" width="3.796875" customWidth="1"/>
    <col min="13843" max="13843" width="4.796875" customWidth="1"/>
    <col min="13844" max="13844" width="5.796875" customWidth="1"/>
    <col min="13845" max="13845" width="3.796875" customWidth="1"/>
    <col min="13846" max="13846" width="4.796875" customWidth="1"/>
    <col min="13847" max="13847" width="5.796875" customWidth="1"/>
    <col min="13848" max="13848" width="3.796875" customWidth="1"/>
    <col min="13849" max="13849" width="4.796875" customWidth="1"/>
    <col min="13850" max="13850" width="5.796875" customWidth="1"/>
    <col min="14081" max="14081" width="2.19921875" customWidth="1"/>
    <col min="14082" max="14082" width="5.3984375" customWidth="1"/>
    <col min="14083" max="14083" width="3.796875" customWidth="1"/>
    <col min="14084" max="14084" width="4.796875" customWidth="1"/>
    <col min="14085" max="14085" width="5.796875" customWidth="1"/>
    <col min="14086" max="14086" width="3.796875" customWidth="1"/>
    <col min="14087" max="14087" width="4.796875" customWidth="1"/>
    <col min="14088" max="14088" width="5.796875" customWidth="1"/>
    <col min="14089" max="14089" width="3.796875" customWidth="1"/>
    <col min="14090" max="14090" width="4.796875" customWidth="1"/>
    <col min="14091" max="14091" width="5.796875" customWidth="1"/>
    <col min="14092" max="14092" width="3.796875" customWidth="1"/>
    <col min="14093" max="14093" width="4.796875" customWidth="1"/>
    <col min="14094" max="14094" width="5.796875" customWidth="1"/>
    <col min="14095" max="14095" width="3.796875" customWidth="1"/>
    <col min="14096" max="14096" width="4.796875" customWidth="1"/>
    <col min="14097" max="14097" width="5.796875" customWidth="1"/>
    <col min="14098" max="14098" width="3.796875" customWidth="1"/>
    <col min="14099" max="14099" width="4.796875" customWidth="1"/>
    <col min="14100" max="14100" width="5.796875" customWidth="1"/>
    <col min="14101" max="14101" width="3.796875" customWidth="1"/>
    <col min="14102" max="14102" width="4.796875" customWidth="1"/>
    <col min="14103" max="14103" width="5.796875" customWidth="1"/>
    <col min="14104" max="14104" width="3.796875" customWidth="1"/>
    <col min="14105" max="14105" width="4.796875" customWidth="1"/>
    <col min="14106" max="14106" width="5.796875" customWidth="1"/>
    <col min="14337" max="14337" width="2.19921875" customWidth="1"/>
    <col min="14338" max="14338" width="5.3984375" customWidth="1"/>
    <col min="14339" max="14339" width="3.796875" customWidth="1"/>
    <col min="14340" max="14340" width="4.796875" customWidth="1"/>
    <col min="14341" max="14341" width="5.796875" customWidth="1"/>
    <col min="14342" max="14342" width="3.796875" customWidth="1"/>
    <col min="14343" max="14343" width="4.796875" customWidth="1"/>
    <col min="14344" max="14344" width="5.796875" customWidth="1"/>
    <col min="14345" max="14345" width="3.796875" customWidth="1"/>
    <col min="14346" max="14346" width="4.796875" customWidth="1"/>
    <col min="14347" max="14347" width="5.796875" customWidth="1"/>
    <col min="14348" max="14348" width="3.796875" customWidth="1"/>
    <col min="14349" max="14349" width="4.796875" customWidth="1"/>
    <col min="14350" max="14350" width="5.796875" customWidth="1"/>
    <col min="14351" max="14351" width="3.796875" customWidth="1"/>
    <col min="14352" max="14352" width="4.796875" customWidth="1"/>
    <col min="14353" max="14353" width="5.796875" customWidth="1"/>
    <col min="14354" max="14354" width="3.796875" customWidth="1"/>
    <col min="14355" max="14355" width="4.796875" customWidth="1"/>
    <col min="14356" max="14356" width="5.796875" customWidth="1"/>
    <col min="14357" max="14357" width="3.796875" customWidth="1"/>
    <col min="14358" max="14358" width="4.796875" customWidth="1"/>
    <col min="14359" max="14359" width="5.796875" customWidth="1"/>
    <col min="14360" max="14360" width="3.796875" customWidth="1"/>
    <col min="14361" max="14361" width="4.796875" customWidth="1"/>
    <col min="14362" max="14362" width="5.796875" customWidth="1"/>
    <col min="14593" max="14593" width="2.19921875" customWidth="1"/>
    <col min="14594" max="14594" width="5.3984375" customWidth="1"/>
    <col min="14595" max="14595" width="3.796875" customWidth="1"/>
    <col min="14596" max="14596" width="4.796875" customWidth="1"/>
    <col min="14597" max="14597" width="5.796875" customWidth="1"/>
    <col min="14598" max="14598" width="3.796875" customWidth="1"/>
    <col min="14599" max="14599" width="4.796875" customWidth="1"/>
    <col min="14600" max="14600" width="5.796875" customWidth="1"/>
    <col min="14601" max="14601" width="3.796875" customWidth="1"/>
    <col min="14602" max="14602" width="4.796875" customWidth="1"/>
    <col min="14603" max="14603" width="5.796875" customWidth="1"/>
    <col min="14604" max="14604" width="3.796875" customWidth="1"/>
    <col min="14605" max="14605" width="4.796875" customWidth="1"/>
    <col min="14606" max="14606" width="5.796875" customWidth="1"/>
    <col min="14607" max="14607" width="3.796875" customWidth="1"/>
    <col min="14608" max="14608" width="4.796875" customWidth="1"/>
    <col min="14609" max="14609" width="5.796875" customWidth="1"/>
    <col min="14610" max="14610" width="3.796875" customWidth="1"/>
    <col min="14611" max="14611" width="4.796875" customWidth="1"/>
    <col min="14612" max="14612" width="5.796875" customWidth="1"/>
    <col min="14613" max="14613" width="3.796875" customWidth="1"/>
    <col min="14614" max="14614" width="4.796875" customWidth="1"/>
    <col min="14615" max="14615" width="5.796875" customWidth="1"/>
    <col min="14616" max="14616" width="3.796875" customWidth="1"/>
    <col min="14617" max="14617" width="4.796875" customWidth="1"/>
    <col min="14618" max="14618" width="5.796875" customWidth="1"/>
    <col min="14849" max="14849" width="2.19921875" customWidth="1"/>
    <col min="14850" max="14850" width="5.3984375" customWidth="1"/>
    <col min="14851" max="14851" width="3.796875" customWidth="1"/>
    <col min="14852" max="14852" width="4.796875" customWidth="1"/>
    <col min="14853" max="14853" width="5.796875" customWidth="1"/>
    <col min="14854" max="14854" width="3.796875" customWidth="1"/>
    <col min="14855" max="14855" width="4.796875" customWidth="1"/>
    <col min="14856" max="14856" width="5.796875" customWidth="1"/>
    <col min="14857" max="14857" width="3.796875" customWidth="1"/>
    <col min="14858" max="14858" width="4.796875" customWidth="1"/>
    <col min="14859" max="14859" width="5.796875" customWidth="1"/>
    <col min="14860" max="14860" width="3.796875" customWidth="1"/>
    <col min="14861" max="14861" width="4.796875" customWidth="1"/>
    <col min="14862" max="14862" width="5.796875" customWidth="1"/>
    <col min="14863" max="14863" width="3.796875" customWidth="1"/>
    <col min="14864" max="14864" width="4.796875" customWidth="1"/>
    <col min="14865" max="14865" width="5.796875" customWidth="1"/>
    <col min="14866" max="14866" width="3.796875" customWidth="1"/>
    <col min="14867" max="14867" width="4.796875" customWidth="1"/>
    <col min="14868" max="14868" width="5.796875" customWidth="1"/>
    <col min="14869" max="14869" width="3.796875" customWidth="1"/>
    <col min="14870" max="14870" width="4.796875" customWidth="1"/>
    <col min="14871" max="14871" width="5.796875" customWidth="1"/>
    <col min="14872" max="14872" width="3.796875" customWidth="1"/>
    <col min="14873" max="14873" width="4.796875" customWidth="1"/>
    <col min="14874" max="14874" width="5.796875" customWidth="1"/>
    <col min="15105" max="15105" width="2.19921875" customWidth="1"/>
    <col min="15106" max="15106" width="5.3984375" customWidth="1"/>
    <col min="15107" max="15107" width="3.796875" customWidth="1"/>
    <col min="15108" max="15108" width="4.796875" customWidth="1"/>
    <col min="15109" max="15109" width="5.796875" customWidth="1"/>
    <col min="15110" max="15110" width="3.796875" customWidth="1"/>
    <col min="15111" max="15111" width="4.796875" customWidth="1"/>
    <col min="15112" max="15112" width="5.796875" customWidth="1"/>
    <col min="15113" max="15113" width="3.796875" customWidth="1"/>
    <col min="15114" max="15114" width="4.796875" customWidth="1"/>
    <col min="15115" max="15115" width="5.796875" customWidth="1"/>
    <col min="15116" max="15116" width="3.796875" customWidth="1"/>
    <col min="15117" max="15117" width="4.796875" customWidth="1"/>
    <col min="15118" max="15118" width="5.796875" customWidth="1"/>
    <col min="15119" max="15119" width="3.796875" customWidth="1"/>
    <col min="15120" max="15120" width="4.796875" customWidth="1"/>
    <col min="15121" max="15121" width="5.796875" customWidth="1"/>
    <col min="15122" max="15122" width="3.796875" customWidth="1"/>
    <col min="15123" max="15123" width="4.796875" customWidth="1"/>
    <col min="15124" max="15124" width="5.796875" customWidth="1"/>
    <col min="15125" max="15125" width="3.796875" customWidth="1"/>
    <col min="15126" max="15126" width="4.796875" customWidth="1"/>
    <col min="15127" max="15127" width="5.796875" customWidth="1"/>
    <col min="15128" max="15128" width="3.796875" customWidth="1"/>
    <col min="15129" max="15129" width="4.796875" customWidth="1"/>
    <col min="15130" max="15130" width="5.796875" customWidth="1"/>
    <col min="15361" max="15361" width="2.19921875" customWidth="1"/>
    <col min="15362" max="15362" width="5.3984375" customWidth="1"/>
    <col min="15363" max="15363" width="3.796875" customWidth="1"/>
    <col min="15364" max="15364" width="4.796875" customWidth="1"/>
    <col min="15365" max="15365" width="5.796875" customWidth="1"/>
    <col min="15366" max="15366" width="3.796875" customWidth="1"/>
    <col min="15367" max="15367" width="4.796875" customWidth="1"/>
    <col min="15368" max="15368" width="5.796875" customWidth="1"/>
    <col min="15369" max="15369" width="3.796875" customWidth="1"/>
    <col min="15370" max="15370" width="4.796875" customWidth="1"/>
    <col min="15371" max="15371" width="5.796875" customWidth="1"/>
    <col min="15372" max="15372" width="3.796875" customWidth="1"/>
    <col min="15373" max="15373" width="4.796875" customWidth="1"/>
    <col min="15374" max="15374" width="5.796875" customWidth="1"/>
    <col min="15375" max="15375" width="3.796875" customWidth="1"/>
    <col min="15376" max="15376" width="4.796875" customWidth="1"/>
    <col min="15377" max="15377" width="5.796875" customWidth="1"/>
    <col min="15378" max="15378" width="3.796875" customWidth="1"/>
    <col min="15379" max="15379" width="4.796875" customWidth="1"/>
    <col min="15380" max="15380" width="5.796875" customWidth="1"/>
    <col min="15381" max="15381" width="3.796875" customWidth="1"/>
    <col min="15382" max="15382" width="4.796875" customWidth="1"/>
    <col min="15383" max="15383" width="5.796875" customWidth="1"/>
    <col min="15384" max="15384" width="3.796875" customWidth="1"/>
    <col min="15385" max="15385" width="4.796875" customWidth="1"/>
    <col min="15386" max="15386" width="5.796875" customWidth="1"/>
    <col min="15617" max="15617" width="2.19921875" customWidth="1"/>
    <col min="15618" max="15618" width="5.3984375" customWidth="1"/>
    <col min="15619" max="15619" width="3.796875" customWidth="1"/>
    <col min="15620" max="15620" width="4.796875" customWidth="1"/>
    <col min="15621" max="15621" width="5.796875" customWidth="1"/>
    <col min="15622" max="15622" width="3.796875" customWidth="1"/>
    <col min="15623" max="15623" width="4.796875" customWidth="1"/>
    <col min="15624" max="15624" width="5.796875" customWidth="1"/>
    <col min="15625" max="15625" width="3.796875" customWidth="1"/>
    <col min="15626" max="15626" width="4.796875" customWidth="1"/>
    <col min="15627" max="15627" width="5.796875" customWidth="1"/>
    <col min="15628" max="15628" width="3.796875" customWidth="1"/>
    <col min="15629" max="15629" width="4.796875" customWidth="1"/>
    <col min="15630" max="15630" width="5.796875" customWidth="1"/>
    <col min="15631" max="15631" width="3.796875" customWidth="1"/>
    <col min="15632" max="15632" width="4.796875" customWidth="1"/>
    <col min="15633" max="15633" width="5.796875" customWidth="1"/>
    <col min="15634" max="15634" width="3.796875" customWidth="1"/>
    <col min="15635" max="15635" width="4.796875" customWidth="1"/>
    <col min="15636" max="15636" width="5.796875" customWidth="1"/>
    <col min="15637" max="15637" width="3.796875" customWidth="1"/>
    <col min="15638" max="15638" width="4.796875" customWidth="1"/>
    <col min="15639" max="15639" width="5.796875" customWidth="1"/>
    <col min="15640" max="15640" width="3.796875" customWidth="1"/>
    <col min="15641" max="15641" width="4.796875" customWidth="1"/>
    <col min="15642" max="15642" width="5.796875" customWidth="1"/>
    <col min="15873" max="15873" width="2.19921875" customWidth="1"/>
    <col min="15874" max="15874" width="5.3984375" customWidth="1"/>
    <col min="15875" max="15875" width="3.796875" customWidth="1"/>
    <col min="15876" max="15876" width="4.796875" customWidth="1"/>
    <col min="15877" max="15877" width="5.796875" customWidth="1"/>
    <col min="15878" max="15878" width="3.796875" customWidth="1"/>
    <col min="15879" max="15879" width="4.796875" customWidth="1"/>
    <col min="15880" max="15880" width="5.796875" customWidth="1"/>
    <col min="15881" max="15881" width="3.796875" customWidth="1"/>
    <col min="15882" max="15882" width="4.796875" customWidth="1"/>
    <col min="15883" max="15883" width="5.796875" customWidth="1"/>
    <col min="15884" max="15884" width="3.796875" customWidth="1"/>
    <col min="15885" max="15885" width="4.796875" customWidth="1"/>
    <col min="15886" max="15886" width="5.796875" customWidth="1"/>
    <col min="15887" max="15887" width="3.796875" customWidth="1"/>
    <col min="15888" max="15888" width="4.796875" customWidth="1"/>
    <col min="15889" max="15889" width="5.796875" customWidth="1"/>
    <col min="15890" max="15890" width="3.796875" customWidth="1"/>
    <col min="15891" max="15891" width="4.796875" customWidth="1"/>
    <col min="15892" max="15892" width="5.796875" customWidth="1"/>
    <col min="15893" max="15893" width="3.796875" customWidth="1"/>
    <col min="15894" max="15894" width="4.796875" customWidth="1"/>
    <col min="15895" max="15895" width="5.796875" customWidth="1"/>
    <col min="15896" max="15896" width="3.796875" customWidth="1"/>
    <col min="15897" max="15897" width="4.796875" customWidth="1"/>
    <col min="15898" max="15898" width="5.796875" customWidth="1"/>
    <col min="16129" max="16129" width="2.19921875" customWidth="1"/>
    <col min="16130" max="16130" width="5.3984375" customWidth="1"/>
    <col min="16131" max="16131" width="3.796875" customWidth="1"/>
    <col min="16132" max="16132" width="4.796875" customWidth="1"/>
    <col min="16133" max="16133" width="5.796875" customWidth="1"/>
    <col min="16134" max="16134" width="3.796875" customWidth="1"/>
    <col min="16135" max="16135" width="4.796875" customWidth="1"/>
    <col min="16136" max="16136" width="5.796875" customWidth="1"/>
    <col min="16137" max="16137" width="3.796875" customWidth="1"/>
    <col min="16138" max="16138" width="4.796875" customWidth="1"/>
    <col min="16139" max="16139" width="5.796875" customWidth="1"/>
    <col min="16140" max="16140" width="3.796875" customWidth="1"/>
    <col min="16141" max="16141" width="4.796875" customWidth="1"/>
    <col min="16142" max="16142" width="5.796875" customWidth="1"/>
    <col min="16143" max="16143" width="3.796875" customWidth="1"/>
    <col min="16144" max="16144" width="4.796875" customWidth="1"/>
    <col min="16145" max="16145" width="5.796875" customWidth="1"/>
    <col min="16146" max="16146" width="3.796875" customWidth="1"/>
    <col min="16147" max="16147" width="4.796875" customWidth="1"/>
    <col min="16148" max="16148" width="5.796875" customWidth="1"/>
    <col min="16149" max="16149" width="3.796875" customWidth="1"/>
    <col min="16150" max="16150" width="4.796875" customWidth="1"/>
    <col min="16151" max="16151" width="5.796875" customWidth="1"/>
    <col min="16152" max="16152" width="3.796875" customWidth="1"/>
    <col min="16153" max="16153" width="4.796875" customWidth="1"/>
    <col min="16154" max="16154" width="5.796875" customWidth="1"/>
  </cols>
  <sheetData>
    <row r="2" spans="1:26" s="9" customFormat="1" ht="45" customHeight="1" thickBot="1">
      <c r="A2" s="52"/>
      <c r="B2" s="10"/>
      <c r="C2" s="10"/>
      <c r="D2" s="10"/>
      <c r="E2" s="117" t="s">
        <v>53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50" t="s">
        <v>3</v>
      </c>
      <c r="V2" s="50"/>
      <c r="W2" s="50"/>
      <c r="X2" s="50"/>
      <c r="Y2" s="50"/>
      <c r="Z2" s="50"/>
    </row>
    <row r="3" spans="1:26" s="9" customFormat="1" ht="15" thickTop="1">
      <c r="A3" s="52"/>
      <c r="B3" s="126"/>
      <c r="C3" s="126"/>
      <c r="D3" s="10"/>
      <c r="E3" s="10"/>
      <c r="F3" s="120" t="s">
        <v>54</v>
      </c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52"/>
      <c r="B4" s="109"/>
      <c r="C4" s="109"/>
      <c r="D4" s="10"/>
      <c r="E4" s="10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"/>
      <c r="U4" s="10"/>
      <c r="V4" s="10"/>
      <c r="W4" s="10"/>
      <c r="X4" s="10"/>
      <c r="Y4" s="10"/>
      <c r="Z4" s="10"/>
    </row>
    <row r="5" spans="1:26" ht="18" customHeight="1">
      <c r="B5" s="125" t="s">
        <v>76</v>
      </c>
      <c r="C5" s="125"/>
      <c r="D5" s="12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5</v>
      </c>
      <c r="C6" s="2"/>
      <c r="D6" s="3" t="s">
        <v>6</v>
      </c>
      <c r="E6" s="4"/>
      <c r="F6" s="2"/>
      <c r="G6" s="3" t="s">
        <v>0</v>
      </c>
      <c r="H6" s="4"/>
      <c r="I6" s="2"/>
      <c r="J6" s="3" t="s">
        <v>7</v>
      </c>
      <c r="K6" s="4"/>
      <c r="L6" s="2"/>
      <c r="M6" s="3" t="s">
        <v>8</v>
      </c>
      <c r="N6" s="4"/>
      <c r="O6" s="2"/>
      <c r="P6" s="3" t="s">
        <v>9</v>
      </c>
      <c r="Q6" s="4"/>
      <c r="R6" s="2"/>
      <c r="S6" s="3" t="s">
        <v>1</v>
      </c>
      <c r="T6" s="4"/>
      <c r="U6" s="2"/>
      <c r="V6" s="3" t="s">
        <v>10</v>
      </c>
      <c r="W6" s="4"/>
      <c r="X6" s="2"/>
      <c r="Y6" s="3" t="s">
        <v>11</v>
      </c>
      <c r="Z6" s="4"/>
    </row>
    <row r="7" spans="1:26" ht="15" thickBot="1">
      <c r="B7" s="6" t="s">
        <v>12</v>
      </c>
      <c r="C7" s="5" t="s">
        <v>13</v>
      </c>
      <c r="D7" s="5" t="s">
        <v>2</v>
      </c>
      <c r="E7" s="5" t="s">
        <v>14</v>
      </c>
      <c r="F7" s="5" t="s">
        <v>13</v>
      </c>
      <c r="G7" s="5" t="s">
        <v>2</v>
      </c>
      <c r="H7" s="5" t="s">
        <v>14</v>
      </c>
      <c r="I7" s="5" t="s">
        <v>13</v>
      </c>
      <c r="J7" s="5" t="s">
        <v>2</v>
      </c>
      <c r="K7" s="5" t="s">
        <v>14</v>
      </c>
      <c r="L7" s="5" t="s">
        <v>13</v>
      </c>
      <c r="M7" s="5" t="s">
        <v>2</v>
      </c>
      <c r="N7" s="5" t="s">
        <v>14</v>
      </c>
      <c r="O7" s="5" t="s">
        <v>13</v>
      </c>
      <c r="P7" s="5" t="s">
        <v>2</v>
      </c>
      <c r="Q7" s="5" t="s">
        <v>14</v>
      </c>
      <c r="R7" s="5" t="s">
        <v>13</v>
      </c>
      <c r="S7" s="5" t="s">
        <v>2</v>
      </c>
      <c r="T7" s="5" t="s">
        <v>14</v>
      </c>
      <c r="U7" s="5" t="s">
        <v>13</v>
      </c>
      <c r="V7" s="5" t="s">
        <v>2</v>
      </c>
      <c r="W7" s="5" t="s">
        <v>14</v>
      </c>
      <c r="X7" s="5" t="s">
        <v>13</v>
      </c>
      <c r="Y7" s="5" t="s">
        <v>2</v>
      </c>
      <c r="Z7" s="5" t="s">
        <v>14</v>
      </c>
    </row>
    <row r="8" spans="1:26" s="47" customFormat="1" ht="13.5" customHeight="1" thickTop="1">
      <c r="A8" s="113">
        <v>1</v>
      </c>
      <c r="B8" s="12" t="s">
        <v>15</v>
      </c>
      <c r="C8" s="25" t="str">
        <f>[57]결승기록지!$C$11</f>
        <v>김현민</v>
      </c>
      <c r="D8" s="26" t="str">
        <f>[57]결승기록지!$E$11</f>
        <v>충북체육고</v>
      </c>
      <c r="E8" s="27">
        <f>[57]결승기록지!$F$11</f>
        <v>11.25</v>
      </c>
      <c r="F8" s="25" t="str">
        <f>[57]결승기록지!$C$12</f>
        <v>김동하</v>
      </c>
      <c r="G8" s="26" t="str">
        <f>[57]결승기록지!$E$12</f>
        <v>경기체육고</v>
      </c>
      <c r="H8" s="27">
        <f>[57]결승기록지!$F$12</f>
        <v>11.36</v>
      </c>
      <c r="I8" s="25" t="str">
        <f>[57]결승기록지!$C$13</f>
        <v>이성진</v>
      </c>
      <c r="J8" s="26" t="str">
        <f>[57]결승기록지!$E$13</f>
        <v>서울체육고</v>
      </c>
      <c r="K8" s="27">
        <f>[57]결승기록지!$F$13</f>
        <v>11.44</v>
      </c>
      <c r="L8" s="25" t="str">
        <f>[57]결승기록지!$C$14</f>
        <v>김현욱</v>
      </c>
      <c r="M8" s="26" t="str">
        <f>[57]결승기록지!$E$14</f>
        <v>울산스포츠과학고</v>
      </c>
      <c r="N8" s="27">
        <f>[57]결승기록지!$F$14</f>
        <v>11.45</v>
      </c>
      <c r="O8" s="25" t="str">
        <f>[57]결승기록지!$C$15</f>
        <v>정현우</v>
      </c>
      <c r="P8" s="26" t="str">
        <f>[57]결승기록지!$E$15</f>
        <v>인천체육고</v>
      </c>
      <c r="Q8" s="27">
        <f>[57]결승기록지!$F$15</f>
        <v>11.52</v>
      </c>
      <c r="R8" s="25" t="str">
        <f>[57]결승기록지!$C$16</f>
        <v>최명진</v>
      </c>
      <c r="S8" s="26" t="str">
        <f>[57]결승기록지!$E$16</f>
        <v>경기원곡고</v>
      </c>
      <c r="T8" s="27">
        <f>[57]결승기록지!$F$16</f>
        <v>11.55</v>
      </c>
      <c r="U8" s="25" t="str">
        <f>[57]결승기록지!$C$17</f>
        <v>이연우</v>
      </c>
      <c r="V8" s="26" t="str">
        <f>[57]결승기록지!$E$17</f>
        <v>전남체육고</v>
      </c>
      <c r="W8" s="27" t="str">
        <f>[57]결승기록지!$F$17</f>
        <v>11.60</v>
      </c>
      <c r="X8" s="25"/>
      <c r="Y8" s="26"/>
      <c r="Z8" s="27"/>
    </row>
    <row r="9" spans="1:26" s="47" customFormat="1" ht="13.5" customHeight="1">
      <c r="A9" s="113"/>
      <c r="B9" s="23" t="s">
        <v>16</v>
      </c>
      <c r="C9" s="153"/>
      <c r="D9" s="108" t="str">
        <f>[57]결승기록지!$G$8</f>
        <v>-1.4</v>
      </c>
      <c r="E9" s="108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0"/>
    </row>
    <row r="10" spans="1:26" s="47" customFormat="1" ht="13.5" customHeight="1">
      <c r="A10" s="51">
        <v>1</v>
      </c>
      <c r="B10" s="15" t="s">
        <v>18</v>
      </c>
      <c r="C10" s="29" t="str">
        <f>[58]결승기록지!$C$11</f>
        <v>이현용</v>
      </c>
      <c r="D10" s="30" t="str">
        <f>[58]결승기록지!$E$11</f>
        <v>충북체육고</v>
      </c>
      <c r="E10" s="31">
        <f>[58]결승기록지!$F$11</f>
        <v>50.49</v>
      </c>
      <c r="F10" s="29" t="str">
        <f>[58]결승기록지!$C$12</f>
        <v>조현수</v>
      </c>
      <c r="G10" s="30" t="str">
        <f>[58]결승기록지!$E$12</f>
        <v>경남체육고</v>
      </c>
      <c r="H10" s="31">
        <f>[58]결승기록지!$F$12</f>
        <v>50.67</v>
      </c>
      <c r="I10" s="29" t="str">
        <f>[58]결승기록지!$C$13</f>
        <v>김태영</v>
      </c>
      <c r="J10" s="30" t="str">
        <f>[58]결승기록지!$E$13</f>
        <v>강원체육고</v>
      </c>
      <c r="K10" s="31">
        <f>[58]결승기록지!$F$13</f>
        <v>51.35</v>
      </c>
      <c r="L10" s="29" t="str">
        <f>[58]결승기록지!$C$14</f>
        <v>안경우</v>
      </c>
      <c r="M10" s="30" t="str">
        <f>[58]결승기록지!$E$14</f>
        <v>경북체육고</v>
      </c>
      <c r="N10" s="31">
        <f>[58]결승기록지!$F$14</f>
        <v>52.21</v>
      </c>
      <c r="O10" s="29" t="str">
        <f>[58]결승기록지!$C$15</f>
        <v>박용희</v>
      </c>
      <c r="P10" s="30" t="str">
        <f>[58]결승기록지!$E$15</f>
        <v>전남체육고</v>
      </c>
      <c r="Q10" s="31">
        <f>[58]결승기록지!$F$15</f>
        <v>52.24</v>
      </c>
      <c r="R10" s="29" t="str">
        <f>[58]결승기록지!$C$16</f>
        <v>임우진</v>
      </c>
      <c r="S10" s="30" t="str">
        <f>[58]결승기록지!$E$16</f>
        <v>평촌경영고</v>
      </c>
      <c r="T10" s="31" t="str">
        <f>[58]결승기록지!$F$16</f>
        <v>52.90</v>
      </c>
      <c r="U10" s="29" t="str">
        <f>[58]결승기록지!$C$17</f>
        <v>배건탁</v>
      </c>
      <c r="V10" s="30" t="str">
        <f>[58]결승기록지!$E$17</f>
        <v>경기모바일과학고</v>
      </c>
      <c r="W10" s="31">
        <f>[58]결승기록지!$F$17</f>
        <v>53.05</v>
      </c>
      <c r="X10" s="29" t="str">
        <f>[58]결승기록지!$C$18</f>
        <v>엄기현</v>
      </c>
      <c r="Y10" s="30" t="str">
        <f>[58]결승기록지!$E$18</f>
        <v>경기소래고</v>
      </c>
      <c r="Z10" s="31">
        <f>[58]결승기록지!$F$18</f>
        <v>55.24</v>
      </c>
    </row>
    <row r="11" spans="1:26" s="47" customFormat="1" ht="13.5" customHeight="1">
      <c r="A11" s="51">
        <v>3</v>
      </c>
      <c r="B11" s="16" t="s">
        <v>20</v>
      </c>
      <c r="C11" s="154" t="str">
        <f>[59]결승기록지!$C$11</f>
        <v>이준수</v>
      </c>
      <c r="D11" s="34" t="str">
        <f>[59]결승기록지!$E$11</f>
        <v>단양고</v>
      </c>
      <c r="E11" s="155" t="str">
        <f>[59]결승기록지!$F$11</f>
        <v>4:06.68</v>
      </c>
      <c r="F11" s="154" t="str">
        <f>[59]결승기록지!$C$12</f>
        <v>김대훈</v>
      </c>
      <c r="G11" s="34" t="str">
        <f>[59]결승기록지!$E$12</f>
        <v>양정고</v>
      </c>
      <c r="H11" s="155" t="str">
        <f>[59]결승기록지!$F$12</f>
        <v>4:08.92</v>
      </c>
      <c r="I11" s="154" t="str">
        <f>[59]결승기록지!$C$13</f>
        <v>홍형선</v>
      </c>
      <c r="J11" s="34" t="str">
        <f>[59]결승기록지!$E$13</f>
        <v>문창고</v>
      </c>
      <c r="K11" s="155" t="str">
        <f>[59]결승기록지!$F$13</f>
        <v>4:28.21</v>
      </c>
      <c r="L11" s="154" t="str">
        <f>[59]결승기록지!$C$14</f>
        <v>박상욱</v>
      </c>
      <c r="M11" s="34" t="str">
        <f>[59]결승기록지!$E$14</f>
        <v>강릉명륜고</v>
      </c>
      <c r="N11" s="155" t="str">
        <f>[59]결승기록지!$F$14</f>
        <v>4:32.39</v>
      </c>
      <c r="O11" s="154" t="str">
        <f>[59]결승기록지!$C$15</f>
        <v>송성재</v>
      </c>
      <c r="P11" s="34" t="str">
        <f>[59]결승기록지!$E$15</f>
        <v>김포제일공업고</v>
      </c>
      <c r="Q11" s="155" t="str">
        <f>[59]결승기록지!$F$15</f>
        <v>4:45.45</v>
      </c>
      <c r="R11" s="154" t="str">
        <f>[59]결승기록지!$C$16</f>
        <v>이재우</v>
      </c>
      <c r="S11" s="34" t="str">
        <f>[59]결승기록지!$E$16</f>
        <v>대전체육고</v>
      </c>
      <c r="T11" s="155" t="str">
        <f>[59]결승기록지!$F$16</f>
        <v>4:49.21</v>
      </c>
      <c r="U11" s="154" t="str">
        <f>[59]결승기록지!$C$17</f>
        <v>주성민</v>
      </c>
      <c r="V11" s="34" t="str">
        <f>[59]결승기록지!$E$17</f>
        <v>경기광주중앙고</v>
      </c>
      <c r="W11" s="155" t="str">
        <f>[59]결승기록지!$F$17</f>
        <v>4:55.22</v>
      </c>
      <c r="X11" s="154" t="str">
        <f>[59]결승기록지!$C$18</f>
        <v>강만세</v>
      </c>
      <c r="Y11" s="34" t="str">
        <f>[59]결승기록지!$E$18</f>
        <v>전남체육고</v>
      </c>
      <c r="Z11" s="155" t="str">
        <f>[59]결승기록지!$F$18</f>
        <v>5:22.83</v>
      </c>
    </row>
    <row r="12" spans="1:26" s="47" customFormat="1" ht="13.5" customHeight="1">
      <c r="A12" s="51">
        <v>2</v>
      </c>
      <c r="B12" s="15" t="s">
        <v>65</v>
      </c>
      <c r="C12" s="29" t="str">
        <f>[60]결승기록지!$C$11</f>
        <v>김홍록</v>
      </c>
      <c r="D12" s="30" t="str">
        <f>[60]결승기록지!$E$11</f>
        <v>배문고</v>
      </c>
      <c r="E12" s="131" t="str">
        <f>[60]결승기록지!$F$11</f>
        <v>16:56.42</v>
      </c>
      <c r="F12" s="29" t="str">
        <f>[60]결승기록지!$C$12</f>
        <v>김윤식</v>
      </c>
      <c r="G12" s="30" t="str">
        <f>[60]결승기록지!$E$12</f>
        <v>배문고</v>
      </c>
      <c r="H12" s="131" t="str">
        <f>[60]결승기록지!$F$12</f>
        <v>17:03.25</v>
      </c>
      <c r="I12" s="29" t="str">
        <f>[60]결승기록지!$C$13</f>
        <v>왕승호</v>
      </c>
      <c r="J12" s="30" t="str">
        <f>[60]결승기록지!$E$13</f>
        <v>충북체육고</v>
      </c>
      <c r="K12" s="131" t="str">
        <f>[60]결승기록지!$F$13</f>
        <v>17:05.88</v>
      </c>
      <c r="L12" s="29" t="str">
        <f>[60]결승기록지!$C$14</f>
        <v>김성문</v>
      </c>
      <c r="M12" s="30" t="str">
        <f>[60]결승기록지!$E$14</f>
        <v>충북체육고</v>
      </c>
      <c r="N12" s="131" t="str">
        <f>[60]결승기록지!$F$14</f>
        <v>17:12.33</v>
      </c>
      <c r="O12" s="29" t="str">
        <f>[60]결승기록지!$C$15</f>
        <v>김하늘</v>
      </c>
      <c r="P12" s="30" t="str">
        <f>[60]결승기록지!$E$15</f>
        <v>강릉명륜고</v>
      </c>
      <c r="Q12" s="131" t="str">
        <f>[60]결승기록지!$F$15</f>
        <v>17:18.12</v>
      </c>
      <c r="R12" s="29" t="str">
        <f>[60]결승기록지!$C$16</f>
        <v>김민우</v>
      </c>
      <c r="S12" s="30" t="str">
        <f>[60]결승기록지!$E$16</f>
        <v>순심고</v>
      </c>
      <c r="T12" s="131" t="str">
        <f>[60]결승기록지!$F$16</f>
        <v>17:27.09</v>
      </c>
      <c r="U12" s="29" t="str">
        <f>[60]결승기록지!$C$17</f>
        <v>김민수</v>
      </c>
      <c r="V12" s="30" t="str">
        <f>[60]결승기록지!$E$17</f>
        <v>충북체육고</v>
      </c>
      <c r="W12" s="131" t="str">
        <f>[60]결승기록지!$F$17</f>
        <v>17:28.46</v>
      </c>
      <c r="X12" s="29" t="str">
        <f>[60]결승기록지!$C$18</f>
        <v>정진혁</v>
      </c>
      <c r="Y12" s="30" t="str">
        <f>[60]결승기록지!$E$18</f>
        <v>경기체육고</v>
      </c>
      <c r="Z12" s="131" t="str">
        <f>[60]결승기록지!$F$18</f>
        <v>17:44.30</v>
      </c>
    </row>
    <row r="13" spans="1:26" s="47" customFormat="1" ht="13.5" customHeight="1">
      <c r="A13" s="113"/>
      <c r="B13" s="14" t="s">
        <v>22</v>
      </c>
      <c r="C13" s="156" t="s">
        <v>61</v>
      </c>
      <c r="D13" s="157" t="s">
        <v>61</v>
      </c>
      <c r="E13" s="158" t="s">
        <v>61</v>
      </c>
      <c r="F13" s="35"/>
      <c r="G13" s="36"/>
      <c r="H13" s="37"/>
      <c r="I13" s="159"/>
      <c r="J13" s="36"/>
      <c r="K13" s="37"/>
      <c r="L13" s="35"/>
      <c r="M13" s="36"/>
      <c r="N13" s="37"/>
      <c r="O13" s="35"/>
      <c r="P13" s="36"/>
      <c r="Q13" s="37"/>
      <c r="R13" s="35"/>
      <c r="S13" s="36"/>
      <c r="T13" s="37"/>
      <c r="U13" s="160"/>
      <c r="V13" s="36"/>
      <c r="W13" s="37"/>
      <c r="X13" s="160"/>
      <c r="Y13" s="36"/>
      <c r="Z13" s="37"/>
    </row>
    <row r="14" spans="1:26" s="47" customFormat="1" ht="13.5" customHeight="1">
      <c r="A14" s="113"/>
      <c r="B14" s="13" t="s">
        <v>16</v>
      </c>
      <c r="C14" s="38"/>
      <c r="D14" s="39"/>
      <c r="E14" s="41"/>
      <c r="F14" s="108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0"/>
    </row>
    <row r="15" spans="1:26" s="47" customFormat="1" ht="13.5" customHeight="1">
      <c r="A15" s="51"/>
      <c r="B15" s="15" t="s">
        <v>26</v>
      </c>
      <c r="C15" s="161" t="s">
        <v>61</v>
      </c>
      <c r="D15" s="162" t="s">
        <v>61</v>
      </c>
      <c r="E15" s="163" t="s">
        <v>61</v>
      </c>
      <c r="F15" s="29"/>
      <c r="G15" s="162"/>
      <c r="H15" s="31"/>
      <c r="I15" s="29"/>
      <c r="J15" s="162"/>
      <c r="K15" s="31"/>
      <c r="L15" s="29"/>
      <c r="M15" s="162"/>
      <c r="N15" s="31"/>
      <c r="O15" s="29"/>
      <c r="P15" s="162"/>
      <c r="Q15" s="31"/>
      <c r="R15" s="29"/>
      <c r="S15" s="162"/>
      <c r="T15" s="31"/>
      <c r="U15" s="29"/>
      <c r="V15" s="164"/>
      <c r="W15" s="31"/>
      <c r="X15" s="29"/>
      <c r="Y15" s="164"/>
      <c r="Z15" s="31"/>
    </row>
    <row r="16" spans="1:26" s="47" customFormat="1" ht="13.5" customHeight="1">
      <c r="A16" s="113">
        <v>4</v>
      </c>
      <c r="B16" s="14" t="s">
        <v>28</v>
      </c>
      <c r="C16" s="35" t="str">
        <f>[61]멀리!$C$11</f>
        <v>김성곤</v>
      </c>
      <c r="D16" s="36" t="str">
        <f>[61]멀리!$E$11</f>
        <v>충남고</v>
      </c>
      <c r="E16" s="37">
        <f>[61]멀리!$F$11</f>
        <v>7.11</v>
      </c>
      <c r="F16" s="35" t="str">
        <f>[61]멀리!$C$12</f>
        <v>오태근</v>
      </c>
      <c r="G16" s="36" t="str">
        <f>[61]멀리!$E$12</f>
        <v>경북체육고</v>
      </c>
      <c r="H16" s="37">
        <f>[61]멀리!$F$12</f>
        <v>6.85</v>
      </c>
      <c r="I16" s="35" t="str">
        <f>[61]멀리!$C$13</f>
        <v>박준영</v>
      </c>
      <c r="J16" s="36" t="str">
        <f>[61]멀리!$E$13</f>
        <v>경북체육고</v>
      </c>
      <c r="K16" s="37">
        <f>[61]멀리!$F$13</f>
        <v>6.82</v>
      </c>
      <c r="L16" s="35" t="str">
        <f>[61]멀리!$C$14</f>
        <v>김인범</v>
      </c>
      <c r="M16" s="36" t="str">
        <f>[61]멀리!$E$14</f>
        <v>경기모바일과학고</v>
      </c>
      <c r="N16" s="37">
        <f>[61]멀리!$F$14</f>
        <v>6.66</v>
      </c>
      <c r="O16" s="35" t="str">
        <f>[61]멀리!$C$15</f>
        <v>정병철</v>
      </c>
      <c r="P16" s="36" t="str">
        <f>[61]멀리!$E$15</f>
        <v>경기유신고</v>
      </c>
      <c r="Q16" s="37" t="str">
        <f>[61]멀리!$F$15</f>
        <v>6.60</v>
      </c>
      <c r="R16" s="35" t="str">
        <f>[61]멀리!$C$16</f>
        <v>윤성현</v>
      </c>
      <c r="S16" s="36" t="str">
        <f>[61]멀리!$E$16</f>
        <v>경남체육고</v>
      </c>
      <c r="T16" s="37">
        <f>[61]멀리!$F$16</f>
        <v>6.55</v>
      </c>
      <c r="U16" s="35" t="str">
        <f>[61]멀리!$C$17</f>
        <v>유현석</v>
      </c>
      <c r="V16" s="36" t="str">
        <f>[61]멀리!$E$17</f>
        <v>강원체육고</v>
      </c>
      <c r="W16" s="37">
        <f>[61]멀리!$F$17</f>
        <v>6.44</v>
      </c>
      <c r="X16" s="35" t="str">
        <f>[61]멀리!$C$18</f>
        <v>음지원</v>
      </c>
      <c r="Y16" s="36" t="str">
        <f>[61]멀리!$E$18</f>
        <v>경북체육고</v>
      </c>
      <c r="Z16" s="37">
        <f>[61]멀리!$F$18</f>
        <v>6.11</v>
      </c>
    </row>
    <row r="17" spans="1:26" s="47" customFormat="1" ht="13.5" customHeight="1">
      <c r="A17" s="113"/>
      <c r="B17" s="13" t="s">
        <v>16</v>
      </c>
      <c r="C17" s="38"/>
      <c r="D17" s="39">
        <f>[61]멀리!$G$11</f>
        <v>1.6</v>
      </c>
      <c r="E17" s="40"/>
      <c r="F17" s="38"/>
      <c r="G17" s="39">
        <f>[61]멀리!$G$12</f>
        <v>2.4</v>
      </c>
      <c r="H17" s="150" t="s">
        <v>55</v>
      </c>
      <c r="I17" s="38"/>
      <c r="J17" s="39">
        <f>[61]멀리!$G$13</f>
        <v>0.6</v>
      </c>
      <c r="K17" s="40"/>
      <c r="L17" s="38"/>
      <c r="M17" s="39">
        <f>[61]멀리!$G$14</f>
        <v>1.1000000000000001</v>
      </c>
      <c r="N17" s="40"/>
      <c r="O17" s="38"/>
      <c r="P17" s="39" t="str">
        <f>[61]멀리!$G$15</f>
        <v>1.0</v>
      </c>
      <c r="Q17" s="40"/>
      <c r="R17" s="38"/>
      <c r="S17" s="39">
        <f>[61]멀리!$G$16</f>
        <v>2.7</v>
      </c>
      <c r="T17" s="150" t="s">
        <v>55</v>
      </c>
      <c r="U17" s="38"/>
      <c r="V17" s="39">
        <f>[61]멀리!$G$17</f>
        <v>0.9</v>
      </c>
      <c r="W17" s="40"/>
      <c r="X17" s="38"/>
      <c r="Y17" s="39">
        <f>[61]멀리!$G$18</f>
        <v>1.9</v>
      </c>
      <c r="Z17" s="40"/>
    </row>
    <row r="18" spans="1:26" s="47" customFormat="1" ht="13.5" customHeight="1">
      <c r="A18" s="51">
        <v>3</v>
      </c>
      <c r="B18" s="15" t="s">
        <v>30</v>
      </c>
      <c r="C18" s="29" t="str">
        <f>[61]포환!$C$11</f>
        <v>김태현</v>
      </c>
      <c r="D18" s="30" t="str">
        <f>[61]포환!$E$11</f>
        <v>충북체육고</v>
      </c>
      <c r="E18" s="56">
        <f>[61]포환!$F$11</f>
        <v>13.55</v>
      </c>
      <c r="F18" s="29" t="str">
        <f>[61]포환!$C$12</f>
        <v>홍동락</v>
      </c>
      <c r="G18" s="30" t="str">
        <f>[61]포환!$E$12</f>
        <v>서울체육고</v>
      </c>
      <c r="H18" s="56">
        <f>[61]포환!$F$12</f>
        <v>12.16</v>
      </c>
      <c r="I18" s="29" t="str">
        <f>[61]포환!$C$13</f>
        <v>박용주</v>
      </c>
      <c r="J18" s="30" t="str">
        <f>[61]포환!$E$13</f>
        <v>전남체육고</v>
      </c>
      <c r="K18" s="56">
        <f>[61]포환!$F$13</f>
        <v>8.18</v>
      </c>
      <c r="L18" s="29"/>
      <c r="M18" s="30"/>
      <c r="N18" s="56"/>
      <c r="O18" s="29"/>
      <c r="P18" s="30"/>
      <c r="Q18" s="56"/>
      <c r="R18" s="29"/>
      <c r="S18" s="30"/>
      <c r="T18" s="56"/>
      <c r="U18" s="29"/>
      <c r="V18" s="30"/>
      <c r="W18" s="56"/>
      <c r="X18" s="165"/>
      <c r="Y18" s="30"/>
      <c r="Z18" s="31"/>
    </row>
    <row r="19" spans="1:26" s="47" customFormat="1" ht="13.5" customHeight="1">
      <c r="A19" s="51">
        <v>1</v>
      </c>
      <c r="B19" s="15" t="s">
        <v>31</v>
      </c>
      <c r="C19" s="29" t="str">
        <f>[61]원반!$C$11</f>
        <v>이요섭</v>
      </c>
      <c r="D19" s="30" t="str">
        <f>[61]원반!$E$11</f>
        <v>충현고</v>
      </c>
      <c r="E19" s="56">
        <f>[61]원반!$F$11</f>
        <v>39.090000000000003</v>
      </c>
      <c r="F19" s="29" t="str">
        <f>[61]원반!$C$12</f>
        <v>양재우</v>
      </c>
      <c r="G19" s="30" t="str">
        <f>[61]원반!$E$12</f>
        <v>강원체육고</v>
      </c>
      <c r="H19" s="56">
        <f>[61]원반!$F$12</f>
        <v>34.69</v>
      </c>
      <c r="I19" s="29" t="str">
        <f>[61]원반!$C$13</f>
        <v>윤효식</v>
      </c>
      <c r="J19" s="30" t="str">
        <f>[61]원반!$E$13</f>
        <v>강원체육고</v>
      </c>
      <c r="K19" s="56">
        <f>[61]원반!$F$13</f>
        <v>33.75</v>
      </c>
      <c r="L19" s="29" t="str">
        <f>[61]원반!$C$14</f>
        <v>김범진</v>
      </c>
      <c r="M19" s="30" t="str">
        <f>[61]원반!$E$14</f>
        <v>서울체육고</v>
      </c>
      <c r="N19" s="56">
        <f>[61]원반!$F$14</f>
        <v>33.53</v>
      </c>
      <c r="O19" s="29" t="str">
        <f>[61]원반!$C$15</f>
        <v>박현민</v>
      </c>
      <c r="P19" s="30" t="str">
        <f>[61]원반!$E$15</f>
        <v>경북체육고</v>
      </c>
      <c r="Q19" s="56">
        <f>[61]원반!$F$15</f>
        <v>30.78</v>
      </c>
      <c r="R19" s="29" t="str">
        <f>[61]원반!$C$16</f>
        <v>이의석</v>
      </c>
      <c r="S19" s="30" t="str">
        <f>[61]원반!$E$16</f>
        <v>신명고</v>
      </c>
      <c r="T19" s="56">
        <f>[61]원반!$F$16</f>
        <v>24.91</v>
      </c>
      <c r="U19" s="29"/>
      <c r="V19" s="30"/>
      <c r="W19" s="56"/>
      <c r="X19" s="29"/>
      <c r="Y19" s="30"/>
      <c r="Z19" s="56"/>
    </row>
    <row r="20" spans="1:26" ht="8.25" customHeight="1">
      <c r="A20" s="52"/>
    </row>
    <row r="21" spans="1:26" ht="8.25" customHeight="1">
      <c r="A21" s="52"/>
    </row>
    <row r="22" spans="1:26" ht="18" customHeight="1">
      <c r="A22" s="52"/>
      <c r="B22" s="125" t="s">
        <v>77</v>
      </c>
      <c r="C22" s="125"/>
      <c r="D22" s="12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52"/>
      <c r="B23" s="7" t="s">
        <v>5</v>
      </c>
      <c r="C23" s="2"/>
      <c r="D23" s="3" t="s">
        <v>6</v>
      </c>
      <c r="E23" s="4"/>
      <c r="F23" s="2"/>
      <c r="G23" s="3" t="s">
        <v>0</v>
      </c>
      <c r="H23" s="4"/>
      <c r="I23" s="2"/>
      <c r="J23" s="3" t="s">
        <v>7</v>
      </c>
      <c r="K23" s="4"/>
      <c r="L23" s="2"/>
      <c r="M23" s="3" t="s">
        <v>8</v>
      </c>
      <c r="N23" s="4"/>
      <c r="O23" s="2"/>
      <c r="P23" s="3" t="s">
        <v>9</v>
      </c>
      <c r="Q23" s="4"/>
      <c r="R23" s="2"/>
      <c r="S23" s="3" t="s">
        <v>1</v>
      </c>
      <c r="T23" s="4"/>
      <c r="U23" s="2"/>
      <c r="V23" s="3" t="s">
        <v>10</v>
      </c>
      <c r="W23" s="4"/>
      <c r="X23" s="2"/>
      <c r="Y23" s="3" t="s">
        <v>11</v>
      </c>
      <c r="Z23" s="4"/>
    </row>
    <row r="24" spans="1:26" ht="15" thickBot="1">
      <c r="A24" s="52"/>
      <c r="B24" s="6" t="s">
        <v>12</v>
      </c>
      <c r="C24" s="5" t="s">
        <v>13</v>
      </c>
      <c r="D24" s="5" t="s">
        <v>2</v>
      </c>
      <c r="E24" s="5" t="s">
        <v>14</v>
      </c>
      <c r="F24" s="5" t="s">
        <v>13</v>
      </c>
      <c r="G24" s="5" t="s">
        <v>2</v>
      </c>
      <c r="H24" s="5" t="s">
        <v>14</v>
      </c>
      <c r="I24" s="5" t="s">
        <v>13</v>
      </c>
      <c r="J24" s="5" t="s">
        <v>2</v>
      </c>
      <c r="K24" s="5" t="s">
        <v>14</v>
      </c>
      <c r="L24" s="5" t="s">
        <v>13</v>
      </c>
      <c r="M24" s="5" t="s">
        <v>2</v>
      </c>
      <c r="N24" s="5" t="s">
        <v>14</v>
      </c>
      <c r="O24" s="5" t="s">
        <v>13</v>
      </c>
      <c r="P24" s="5" t="s">
        <v>2</v>
      </c>
      <c r="Q24" s="5" t="s">
        <v>14</v>
      </c>
      <c r="R24" s="5" t="s">
        <v>13</v>
      </c>
      <c r="S24" s="5" t="s">
        <v>2</v>
      </c>
      <c r="T24" s="5" t="s">
        <v>14</v>
      </c>
      <c r="U24" s="5" t="s">
        <v>13</v>
      </c>
      <c r="V24" s="5" t="s">
        <v>2</v>
      </c>
      <c r="W24" s="5" t="s">
        <v>14</v>
      </c>
      <c r="X24" s="5" t="s">
        <v>13</v>
      </c>
      <c r="Y24" s="5" t="s">
        <v>2</v>
      </c>
      <c r="Z24" s="5" t="s">
        <v>14</v>
      </c>
    </row>
    <row r="25" spans="1:26" s="47" customFormat="1" ht="13.5" customHeight="1" thickTop="1">
      <c r="A25" s="113">
        <v>1</v>
      </c>
      <c r="B25" s="12" t="s">
        <v>15</v>
      </c>
      <c r="C25" s="25" t="str">
        <f>[62]결승기록지!$C$11</f>
        <v>한서정</v>
      </c>
      <c r="D25" s="26" t="str">
        <f>[62]결승기록지!$E$11</f>
        <v>서울체육고</v>
      </c>
      <c r="E25" s="166">
        <f>[62]결승기록지!$F$11</f>
        <v>12.74</v>
      </c>
      <c r="F25" s="25" t="str">
        <f>[62]결승기록지!$C$12</f>
        <v>서다현</v>
      </c>
      <c r="G25" s="26" t="str">
        <f>[62]결승기록지!$E$12</f>
        <v>용남고</v>
      </c>
      <c r="H25" s="166">
        <f>[62]결승기록지!$F$12</f>
        <v>12.84</v>
      </c>
      <c r="I25" s="25" t="str">
        <f>[62]결승기록지!$C$13</f>
        <v>박미나</v>
      </c>
      <c r="J25" s="26" t="str">
        <f>[62]결승기록지!$E$13</f>
        <v>포항두호고</v>
      </c>
      <c r="K25" s="166">
        <f>[62]결승기록지!$F$13</f>
        <v>12.92</v>
      </c>
      <c r="L25" s="25" t="str">
        <f>[62]결승기록지!$C$14</f>
        <v>권혜림</v>
      </c>
      <c r="M25" s="26" t="str">
        <f>[62]결승기록지!$E$14</f>
        <v>경기원곡고</v>
      </c>
      <c r="N25" s="166">
        <f>[62]결승기록지!$F$14</f>
        <v>13.15</v>
      </c>
      <c r="O25" s="25" t="str">
        <f>[62]결승기록지!$C$15</f>
        <v>유지민</v>
      </c>
      <c r="P25" s="26" t="str">
        <f>[62]결승기록지!$E$15</f>
        <v>서울체육고</v>
      </c>
      <c r="Q25" s="166">
        <f>[62]결승기록지!$F$15</f>
        <v>13.58</v>
      </c>
      <c r="R25" s="25" t="str">
        <f>[62]결승기록지!$C$16</f>
        <v>김문주</v>
      </c>
      <c r="S25" s="26" t="str">
        <f>[62]결승기록지!$E$16</f>
        <v>경기덕계고</v>
      </c>
      <c r="T25" s="166">
        <f>[62]결승기록지!$F$16</f>
        <v>13.63</v>
      </c>
      <c r="U25" s="25" t="str">
        <f>[62]결승기록지!$C$17</f>
        <v>공태경</v>
      </c>
      <c r="V25" s="26" t="str">
        <f>[62]결승기록지!$E$17</f>
        <v>대전체육고</v>
      </c>
      <c r="W25" s="166">
        <f>[62]결승기록지!$F$17</f>
        <v>14.65</v>
      </c>
      <c r="X25" s="25"/>
      <c r="Y25" s="26"/>
      <c r="Z25" s="27"/>
    </row>
    <row r="26" spans="1:26" s="47" customFormat="1" ht="13.5" customHeight="1">
      <c r="A26" s="113"/>
      <c r="B26" s="23" t="s">
        <v>16</v>
      </c>
      <c r="C26" s="153"/>
      <c r="D26" s="108" t="str">
        <f>[62]결승기록지!$G$8</f>
        <v>-0.3</v>
      </c>
      <c r="E26" s="167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0"/>
    </row>
    <row r="27" spans="1:26" s="47" customFormat="1" ht="13.5" customHeight="1">
      <c r="A27" s="51">
        <v>1</v>
      </c>
      <c r="B27" s="15" t="s">
        <v>18</v>
      </c>
      <c r="C27" s="29" t="str">
        <f>[63]결승기록지!$C$11</f>
        <v>정승연</v>
      </c>
      <c r="D27" s="30" t="str">
        <f>[63]결승기록지!$E$11</f>
        <v>경명여자고</v>
      </c>
      <c r="E27" s="168" t="str">
        <f>[63]결승기록지!$F$11</f>
        <v>1:00.85</v>
      </c>
      <c r="F27" s="29" t="str">
        <f>[63]결승기록지!$C$12</f>
        <v>신혜린</v>
      </c>
      <c r="G27" s="30" t="str">
        <f>[63]결승기록지!$E$12</f>
        <v>평촌경영고</v>
      </c>
      <c r="H27" s="168" t="str">
        <f>[63]결승기록지!$F$12</f>
        <v>1:01.16</v>
      </c>
      <c r="I27" s="29" t="str">
        <f>[63]결승기록지!$C$13</f>
        <v>이가은</v>
      </c>
      <c r="J27" s="30" t="str">
        <f>[63]결승기록지!$E$13</f>
        <v>경북체육고</v>
      </c>
      <c r="K27" s="168" t="str">
        <f>[63]결승기록지!$F$13</f>
        <v>1:01.34</v>
      </c>
      <c r="L27" s="29" t="str">
        <f>[63]결승기록지!$C$14</f>
        <v>변영주</v>
      </c>
      <c r="M27" s="30" t="str">
        <f>[63]결승기록지!$E$14</f>
        <v>서울체육고</v>
      </c>
      <c r="N27" s="168" t="str">
        <f>[63]결승기록지!$F$14</f>
        <v>1:01.56</v>
      </c>
      <c r="O27" s="29" t="str">
        <f>[63]결승기록지!$C$15</f>
        <v>오소현</v>
      </c>
      <c r="P27" s="30" t="str">
        <f>[63]결승기록지!$E$15</f>
        <v>경기덕계고</v>
      </c>
      <c r="Q27" s="168" t="str">
        <f>[63]결승기록지!$F$15</f>
        <v>1:05.09</v>
      </c>
      <c r="R27" s="29" t="str">
        <f>[63]결승기록지!$C$16</f>
        <v>이선경</v>
      </c>
      <c r="S27" s="30" t="str">
        <f>[63]결승기록지!$E$16</f>
        <v>대전체육고</v>
      </c>
      <c r="T27" s="168" t="str">
        <f>[63]결승기록지!$F$16</f>
        <v>1:05.44</v>
      </c>
      <c r="U27" s="29" t="str">
        <f>[63]결승기록지!$C$17</f>
        <v>노승연</v>
      </c>
      <c r="V27" s="30" t="str">
        <f>[63]결승기록지!$E$17</f>
        <v>태원고</v>
      </c>
      <c r="W27" s="168" t="str">
        <f>[63]결승기록지!$F$17</f>
        <v>1:06.04</v>
      </c>
      <c r="X27" s="29"/>
      <c r="Y27" s="30"/>
      <c r="Z27" s="31"/>
    </row>
    <row r="28" spans="1:26" s="47" customFormat="1" ht="13.5" customHeight="1">
      <c r="A28" s="51">
        <v>4</v>
      </c>
      <c r="B28" s="15" t="s">
        <v>20</v>
      </c>
      <c r="C28" s="29" t="str">
        <f>[64]결승기록지!$C$11</f>
        <v>최수인</v>
      </c>
      <c r="D28" s="30" t="str">
        <f>[64]결승기록지!$E$11</f>
        <v>김천한일여자고</v>
      </c>
      <c r="E28" s="31" t="str">
        <f>[64]결승기록지!$F$11</f>
        <v>4:45.27</v>
      </c>
      <c r="F28" s="29" t="str">
        <f>[64]결승기록지!$C$12</f>
        <v>이서빈</v>
      </c>
      <c r="G28" s="30" t="str">
        <f>[64]결승기록지!$E$12</f>
        <v>충현고</v>
      </c>
      <c r="H28" s="31" t="str">
        <f>[64]결승기록지!$F$12</f>
        <v>4:46.86</v>
      </c>
      <c r="I28" s="29" t="str">
        <f>[64]결승기록지!$C$13</f>
        <v>심하영</v>
      </c>
      <c r="J28" s="30" t="str">
        <f>[64]결승기록지!$E$13</f>
        <v>충북체육고</v>
      </c>
      <c r="K28" s="31" t="str">
        <f>[64]결승기록지!$F$13</f>
        <v>4:53.37</v>
      </c>
      <c r="L28" s="29" t="str">
        <f>[64]결승기록지!$C$14</f>
        <v>김지현</v>
      </c>
      <c r="M28" s="30" t="str">
        <f>[64]결승기록지!$E$14</f>
        <v>속초여자고</v>
      </c>
      <c r="N28" s="31" t="str">
        <f>[64]결승기록지!$F$14</f>
        <v>5:32.91</v>
      </c>
      <c r="O28" s="29"/>
      <c r="P28" s="30"/>
      <c r="Q28" s="31"/>
      <c r="R28" s="29"/>
      <c r="S28" s="30"/>
      <c r="T28" s="31"/>
      <c r="U28" s="29"/>
      <c r="V28" s="30"/>
      <c r="W28" s="31"/>
      <c r="X28" s="29"/>
      <c r="Y28" s="30"/>
      <c r="Z28" s="31"/>
    </row>
    <row r="29" spans="1:26" s="47" customFormat="1" ht="13.5" customHeight="1">
      <c r="A29" s="51">
        <v>2</v>
      </c>
      <c r="B29" s="15" t="s">
        <v>65</v>
      </c>
      <c r="C29" s="29" t="str">
        <f>[65]결승기록지!$C$11</f>
        <v>이지은</v>
      </c>
      <c r="D29" s="30" t="str">
        <f>[65]결승기록지!$E$11</f>
        <v>충북체육고</v>
      </c>
      <c r="E29" s="169" t="str">
        <f>[65]결승기록지!$F$11</f>
        <v>19:54.15</v>
      </c>
      <c r="F29" s="29" t="str">
        <f>[65]결승기록지!$C$12</f>
        <v>우슬기</v>
      </c>
      <c r="G29" s="30" t="str">
        <f>[65]결승기록지!$E$12</f>
        <v>강원체육고</v>
      </c>
      <c r="H29" s="169" t="str">
        <f>[65]결승기록지!$F$12</f>
        <v>20:14.15</v>
      </c>
      <c r="I29" s="29" t="str">
        <f>[65]결승기록지!$C$13</f>
        <v>박정해</v>
      </c>
      <c r="J29" s="30" t="str">
        <f>[65]결승기록지!$E$13</f>
        <v>김천한일여자고</v>
      </c>
      <c r="K29" s="169" t="str">
        <f>[65]결승기록지!$F$13</f>
        <v>20:20.10</v>
      </c>
      <c r="L29" s="29" t="str">
        <f>[65]결승기록지!$C$14</f>
        <v>심효선</v>
      </c>
      <c r="M29" s="30" t="str">
        <f>[65]결승기록지!$E$14</f>
        <v>충북체육고</v>
      </c>
      <c r="N29" s="169" t="str">
        <f>[65]결승기록지!$F$14</f>
        <v>20:57.51</v>
      </c>
      <c r="O29" s="29" t="str">
        <f>[65]결승기록지!$C$15</f>
        <v>박수정</v>
      </c>
      <c r="P29" s="30" t="str">
        <f>[65]결승기록지!$E$15</f>
        <v>속초여자고</v>
      </c>
      <c r="Q29" s="169" t="str">
        <f>[65]결승기록지!$F$15</f>
        <v>22:03.35</v>
      </c>
      <c r="R29" s="29"/>
      <c r="S29" s="30"/>
      <c r="T29" s="169"/>
      <c r="U29" s="29"/>
      <c r="V29" s="30"/>
      <c r="W29" s="169"/>
      <c r="X29" s="29"/>
      <c r="Y29" s="30"/>
      <c r="Z29" s="131"/>
    </row>
    <row r="30" spans="1:26" s="47" customFormat="1" ht="13.5" customHeight="1">
      <c r="A30" s="113">
        <v>2</v>
      </c>
      <c r="B30" s="24" t="s">
        <v>36</v>
      </c>
      <c r="C30" s="32" t="str">
        <f>[66]결승기록지!$C$11</f>
        <v>김주은</v>
      </c>
      <c r="D30" s="33" t="str">
        <f>[66]결승기록지!$E$11</f>
        <v>신명고</v>
      </c>
      <c r="E30" s="170">
        <f>[66]결승기록지!$F$11</f>
        <v>19.28</v>
      </c>
      <c r="F30" s="32" t="str">
        <f>[66]결승기록지!$C$12</f>
        <v>김여진</v>
      </c>
      <c r="G30" s="33" t="str">
        <f>[66]결승기록지!$E$12</f>
        <v>서울체육고</v>
      </c>
      <c r="H30" s="170">
        <f>[66]결승기록지!$F$12</f>
        <v>21.73</v>
      </c>
      <c r="I30" s="159"/>
      <c r="J30" s="33"/>
      <c r="K30" s="170"/>
      <c r="L30" s="32"/>
      <c r="M30" s="33"/>
      <c r="N30" s="170"/>
      <c r="O30" s="32"/>
      <c r="P30" s="33"/>
      <c r="Q30" s="170"/>
      <c r="R30" s="171"/>
      <c r="S30" s="140"/>
      <c r="T30" s="36"/>
      <c r="U30" s="171"/>
      <c r="V30" s="140"/>
      <c r="W30" s="36"/>
      <c r="X30" s="171"/>
      <c r="Y30" s="140"/>
      <c r="Z30" s="141"/>
    </row>
    <row r="31" spans="1:26" s="47" customFormat="1" ht="13.5" customHeight="1">
      <c r="A31" s="113"/>
      <c r="B31" s="23" t="s">
        <v>16</v>
      </c>
      <c r="C31" s="107"/>
      <c r="D31" s="28" t="str">
        <f>[66]결승기록지!$G$8</f>
        <v>-0.8</v>
      </c>
      <c r="E31" s="108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0"/>
    </row>
    <row r="32" spans="1:26" s="47" customFormat="1" ht="13.5" customHeight="1">
      <c r="A32" s="51"/>
      <c r="B32" s="15" t="s">
        <v>26</v>
      </c>
      <c r="C32" s="156" t="s">
        <v>61</v>
      </c>
      <c r="D32" s="157" t="s">
        <v>61</v>
      </c>
      <c r="E32" s="158" t="s">
        <v>61</v>
      </c>
      <c r="F32" s="60"/>
      <c r="G32" s="172"/>
      <c r="H32" s="61"/>
      <c r="I32" s="60"/>
      <c r="J32" s="172"/>
      <c r="K32" s="61"/>
      <c r="L32" s="17"/>
      <c r="M32" s="45"/>
      <c r="N32" s="19"/>
      <c r="O32" s="17"/>
      <c r="P32" s="45"/>
      <c r="Q32" s="19"/>
      <c r="R32" s="17"/>
      <c r="S32" s="45"/>
      <c r="T32" s="19"/>
      <c r="U32" s="17"/>
      <c r="V32" s="45"/>
      <c r="W32" s="19"/>
      <c r="X32" s="17"/>
      <c r="Y32" s="45"/>
      <c r="Z32" s="19"/>
    </row>
    <row r="33" spans="1:26" s="47" customFormat="1" ht="13.5" customHeight="1">
      <c r="A33" s="113">
        <v>1</v>
      </c>
      <c r="B33" s="14" t="s">
        <v>28</v>
      </c>
      <c r="C33" s="156" t="str">
        <f>[67]멀리!$C$11</f>
        <v>최지윤</v>
      </c>
      <c r="D33" s="157" t="str">
        <f>[67]멀리!$E$11</f>
        <v>경북체육고</v>
      </c>
      <c r="E33" s="158">
        <f>[67]멀리!$F$11</f>
        <v>5.59</v>
      </c>
      <c r="F33" s="156" t="str">
        <f>[67]멀리!$C$12</f>
        <v>신예지</v>
      </c>
      <c r="G33" s="157" t="str">
        <f>[67]멀리!$E$12</f>
        <v>대전체육고</v>
      </c>
      <c r="H33" s="158">
        <f>[67]멀리!$F$12</f>
        <v>5.33</v>
      </c>
      <c r="I33" s="156" t="str">
        <f>[67]멀리!$C$13</f>
        <v>조준희</v>
      </c>
      <c r="J33" s="157" t="str">
        <f>[67]멀리!$E$13</f>
        <v>충북체육고</v>
      </c>
      <c r="K33" s="158" t="str">
        <f>[67]멀리!$F$13</f>
        <v>4.50</v>
      </c>
      <c r="L33" s="35"/>
      <c r="M33" s="36"/>
      <c r="N33" s="37"/>
      <c r="O33" s="35"/>
      <c r="P33" s="36"/>
      <c r="Q33" s="37"/>
      <c r="R33" s="35"/>
      <c r="S33" s="36"/>
      <c r="T33" s="37"/>
      <c r="U33" s="35"/>
      <c r="V33" s="36"/>
      <c r="W33" s="37"/>
      <c r="X33" s="35"/>
      <c r="Y33" s="36"/>
      <c r="Z33" s="37"/>
    </row>
    <row r="34" spans="1:26" s="47" customFormat="1" ht="13.5" customHeight="1">
      <c r="A34" s="113"/>
      <c r="B34" s="13" t="s">
        <v>16</v>
      </c>
      <c r="C34" s="42"/>
      <c r="D34" s="151" t="str">
        <f>[67]멀리!$G$11</f>
        <v>1.7</v>
      </c>
      <c r="E34" s="167"/>
      <c r="F34" s="42"/>
      <c r="G34" s="151">
        <f>[67]멀리!$G$12</f>
        <v>2.8</v>
      </c>
      <c r="H34" s="173" t="s">
        <v>55</v>
      </c>
      <c r="I34" s="42"/>
      <c r="J34" s="151" t="str">
        <f>[67]멀리!$G$13</f>
        <v>2.5</v>
      </c>
      <c r="K34" s="173" t="s">
        <v>55</v>
      </c>
      <c r="L34" s="42"/>
      <c r="M34" s="167"/>
      <c r="N34" s="167"/>
      <c r="O34" s="174"/>
      <c r="P34" s="167"/>
      <c r="Q34" s="167"/>
      <c r="R34" s="42"/>
      <c r="S34" s="167"/>
      <c r="T34" s="175"/>
      <c r="U34" s="174"/>
      <c r="V34" s="167"/>
      <c r="W34" s="167"/>
      <c r="X34" s="174"/>
      <c r="Y34" s="167"/>
      <c r="Z34" s="44"/>
    </row>
    <row r="35" spans="1:26" s="47" customFormat="1" ht="13.5" customHeight="1">
      <c r="A35" s="130">
        <v>1</v>
      </c>
      <c r="B35" s="15" t="s">
        <v>30</v>
      </c>
      <c r="C35" s="29" t="str">
        <f>[67]포환!$C$11</f>
        <v>노수진</v>
      </c>
      <c r="D35" s="30" t="str">
        <f>[67]포환!$E$11</f>
        <v>전남체육고</v>
      </c>
      <c r="E35" s="176">
        <f>[67]포환!$F$11</f>
        <v>12.67</v>
      </c>
      <c r="F35" s="29" t="str">
        <f>[67]포환!$C$12</f>
        <v>박채린</v>
      </c>
      <c r="G35" s="30" t="str">
        <f>[67]포환!$E$12</f>
        <v>경기체육고</v>
      </c>
      <c r="H35" s="176">
        <f>[67]포환!$F$12</f>
        <v>11.39</v>
      </c>
      <c r="I35" s="29" t="str">
        <f>[67]포환!$C$13</f>
        <v>오영인</v>
      </c>
      <c r="J35" s="30" t="str">
        <f>[67]포환!$E$13</f>
        <v>서울체육고</v>
      </c>
      <c r="K35" s="176" t="str">
        <f>[67]포환!$F$13</f>
        <v>9.50</v>
      </c>
      <c r="L35" s="29"/>
      <c r="M35" s="30"/>
      <c r="N35" s="176"/>
      <c r="O35" s="29"/>
      <c r="P35" s="30"/>
      <c r="Q35" s="176"/>
      <c r="R35" s="29"/>
      <c r="S35" s="30"/>
      <c r="T35" s="31"/>
      <c r="U35" s="165"/>
      <c r="V35" s="30"/>
      <c r="W35" s="31"/>
      <c r="X35" s="165"/>
      <c r="Y35" s="30"/>
      <c r="Z35" s="31"/>
    </row>
    <row r="36" spans="1:26" s="47" customFormat="1" ht="13.5" customHeight="1">
      <c r="A36" s="51">
        <v>3</v>
      </c>
      <c r="B36" s="15" t="s">
        <v>31</v>
      </c>
      <c r="C36" s="29" t="str">
        <f>[67]원반!$C$11</f>
        <v>박효정</v>
      </c>
      <c r="D36" s="30" t="str">
        <f>[67]원반!$E$11</f>
        <v>서울체육고</v>
      </c>
      <c r="E36" s="56" t="str">
        <f>[67]원반!$F$11</f>
        <v>38.49</v>
      </c>
      <c r="F36" s="29" t="str">
        <f>[67]원반!$C$12</f>
        <v>홍승연</v>
      </c>
      <c r="G36" s="30" t="str">
        <f>[67]원반!$E$12</f>
        <v>이리공업고</v>
      </c>
      <c r="H36" s="56" t="str">
        <f>[67]원반!$F$12</f>
        <v>32.43</v>
      </c>
      <c r="I36" s="29" t="str">
        <f>[67]원반!$C$13</f>
        <v>최수인</v>
      </c>
      <c r="J36" s="30" t="str">
        <f>[67]원반!$E$13</f>
        <v>경북체육고</v>
      </c>
      <c r="K36" s="56" t="str">
        <f>[67]원반!$F$13</f>
        <v>29.96</v>
      </c>
      <c r="L36" s="29" t="str">
        <f>[67]원반!$C$14</f>
        <v>배유진</v>
      </c>
      <c r="M36" s="30" t="str">
        <f>[67]원반!$E$14</f>
        <v>경북체육고</v>
      </c>
      <c r="N36" s="56" t="str">
        <f>[67]원반!$F$14</f>
        <v>28.00</v>
      </c>
      <c r="O36" s="29"/>
      <c r="P36" s="30"/>
      <c r="Q36" s="56"/>
      <c r="R36" s="29"/>
      <c r="S36" s="30"/>
      <c r="T36" s="56"/>
      <c r="U36" s="29"/>
      <c r="V36" s="30"/>
      <c r="W36" s="56"/>
      <c r="X36" s="165"/>
      <c r="Y36" s="30"/>
      <c r="Z36" s="31"/>
    </row>
  </sheetData>
  <mergeCells count="11">
    <mergeCell ref="A16:A17"/>
    <mergeCell ref="B22:D22"/>
    <mergeCell ref="A25:A26"/>
    <mergeCell ref="A30:A31"/>
    <mergeCell ref="A33:A34"/>
    <mergeCell ref="E2:T2"/>
    <mergeCell ref="B3:C3"/>
    <mergeCell ref="F3:S3"/>
    <mergeCell ref="B5:D5"/>
    <mergeCell ref="A8:A9"/>
    <mergeCell ref="A13:A14"/>
  </mergeCells>
  <phoneticPr fontId="2" type="noConversion"/>
  <pageMargins left="0.36" right="0.3" top="0.52" bottom="0.53" header="0.53" footer="0.5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남중</vt:lpstr>
      <vt:lpstr>여중</vt:lpstr>
      <vt:lpstr>중 1학년부 </vt:lpstr>
      <vt:lpstr>남고</vt:lpstr>
      <vt:lpstr>여고</vt:lpstr>
      <vt:lpstr>고 1학년부</vt:lpstr>
      <vt:lpstr>'고 1학년부'!Print_Area</vt:lpstr>
      <vt:lpstr>남중!Print_Area</vt:lpstr>
      <vt:lpstr>여중!Print_Area</vt:lpstr>
      <vt:lpstr>'중 1학년부 '!Print_Area</vt:lpstr>
    </vt:vector>
  </TitlesOfParts>
  <Company>대한육상경기연맹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김종환</dc:creator>
  <cp:lastModifiedBy>Windows 사용자</cp:lastModifiedBy>
  <cp:lastPrinted>2018-07-23T04:45:04Z</cp:lastPrinted>
  <dcterms:created xsi:type="dcterms:W3CDTF">1999-06-20T15:40:19Z</dcterms:created>
  <dcterms:modified xsi:type="dcterms:W3CDTF">2018-07-23T04:45:08Z</dcterms:modified>
</cp:coreProperties>
</file>