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890" yWindow="-50" windowWidth="11250" windowHeight="7010"/>
  </bookViews>
  <sheets>
    <sheet name="남중" sheetId="13" r:id="rId1"/>
    <sheet name="여중" sheetId="14" r:id="rId2"/>
    <sheet name="중 1학년부 " sheetId="15" r:id="rId3"/>
    <sheet name="남고" sheetId="10" r:id="rId4"/>
    <sheet name="여고" sheetId="11" r:id="rId5"/>
    <sheet name="고 1학년부" sheetId="1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xlnm.Print_Area" localSheetId="5">'고 1학년부'!$A$1:$Z$37</definedName>
    <definedName name="_xlnm.Print_Area" localSheetId="0">남중!$A$1:$Z$33</definedName>
    <definedName name="_xlnm.Print_Area" localSheetId="1">여중!$A$1:$Z$34</definedName>
    <definedName name="_xlnm.Print_Area" localSheetId="2">'중 1학년부 '!$A$1:$Z$27</definedName>
  </definedNames>
  <calcPr calcId="144525"/>
</workbook>
</file>

<file path=xl/calcChain.xml><?xml version="1.0" encoding="utf-8"?>
<calcChain xmlns="http://schemas.openxmlformats.org/spreadsheetml/2006/main">
  <c r="N26" i="15" l="1"/>
  <c r="M26" i="15"/>
  <c r="L26" i="15"/>
  <c r="K26" i="15"/>
  <c r="J26" i="15"/>
  <c r="I26" i="15"/>
  <c r="H26" i="15"/>
  <c r="G26" i="15"/>
  <c r="F26" i="15"/>
  <c r="E26" i="15"/>
  <c r="D26" i="15"/>
  <c r="C26" i="15"/>
  <c r="S25" i="15"/>
  <c r="P25" i="15"/>
  <c r="M25" i="15"/>
  <c r="J25" i="15"/>
  <c r="G25" i="15"/>
  <c r="D25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D21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K14" i="15"/>
  <c r="J14" i="15"/>
  <c r="I14" i="15"/>
  <c r="H14" i="15"/>
  <c r="G14" i="15"/>
  <c r="F14" i="15"/>
  <c r="E14" i="15"/>
  <c r="D14" i="15"/>
  <c r="C14" i="15"/>
  <c r="Y13" i="15"/>
  <c r="V13" i="15"/>
  <c r="S13" i="15"/>
  <c r="P13" i="15"/>
  <c r="M13" i="15"/>
  <c r="J13" i="15"/>
  <c r="G13" i="15"/>
  <c r="D13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D9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K31" i="14"/>
  <c r="J31" i="14"/>
  <c r="I31" i="14"/>
  <c r="H31" i="14"/>
  <c r="G31" i="14"/>
  <c r="F31" i="14"/>
  <c r="E31" i="14"/>
  <c r="D31" i="14"/>
  <c r="C31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K28" i="14"/>
  <c r="J28" i="14"/>
  <c r="I28" i="14"/>
  <c r="H28" i="14"/>
  <c r="G28" i="14"/>
  <c r="F28" i="14"/>
  <c r="E28" i="14"/>
  <c r="D28" i="14"/>
  <c r="C28" i="14"/>
  <c r="S27" i="14"/>
  <c r="P27" i="14"/>
  <c r="M27" i="14"/>
  <c r="J27" i="14"/>
  <c r="G27" i="14"/>
  <c r="D27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Y25" i="14"/>
  <c r="V25" i="14"/>
  <c r="S25" i="14"/>
  <c r="P25" i="14"/>
  <c r="M25" i="14"/>
  <c r="J25" i="14"/>
  <c r="G25" i="14"/>
  <c r="D25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L21" i="14"/>
  <c r="I21" i="14"/>
  <c r="F21" i="14"/>
  <c r="C21" i="14"/>
  <c r="N20" i="14"/>
  <c r="M20" i="14"/>
  <c r="K20" i="14"/>
  <c r="J20" i="14"/>
  <c r="H20" i="14"/>
  <c r="G20" i="14"/>
  <c r="E20" i="14"/>
  <c r="D20" i="14"/>
  <c r="R19" i="14"/>
  <c r="O19" i="14"/>
  <c r="L19" i="14"/>
  <c r="I19" i="14"/>
  <c r="F19" i="14"/>
  <c r="C19" i="14"/>
  <c r="T18" i="14"/>
  <c r="S18" i="14"/>
  <c r="Q18" i="14"/>
  <c r="P18" i="14"/>
  <c r="N18" i="14"/>
  <c r="M18" i="14"/>
  <c r="K18" i="14"/>
  <c r="J18" i="14"/>
  <c r="H18" i="14"/>
  <c r="G18" i="14"/>
  <c r="E18" i="14"/>
  <c r="D18" i="14"/>
  <c r="K17" i="14"/>
  <c r="J17" i="14"/>
  <c r="I17" i="14"/>
  <c r="H17" i="14"/>
  <c r="G17" i="14"/>
  <c r="F17" i="14"/>
  <c r="E17" i="14"/>
  <c r="D17" i="14"/>
  <c r="C17" i="14"/>
  <c r="D16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10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D8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K31" i="13"/>
  <c r="J31" i="13"/>
  <c r="I31" i="13"/>
  <c r="H31" i="13"/>
  <c r="G31" i="13"/>
  <c r="F31" i="13"/>
  <c r="E31" i="13"/>
  <c r="D31" i="13"/>
  <c r="C31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V27" i="13"/>
  <c r="S27" i="13"/>
  <c r="P27" i="13"/>
  <c r="M27" i="13"/>
  <c r="J27" i="13"/>
  <c r="G27" i="13"/>
  <c r="D27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Y25" i="13"/>
  <c r="V25" i="13"/>
  <c r="S25" i="13"/>
  <c r="P25" i="13"/>
  <c r="M25" i="13"/>
  <c r="J25" i="13"/>
  <c r="G25" i="13"/>
  <c r="D25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X21" i="13"/>
  <c r="U21" i="13"/>
  <c r="R21" i="13"/>
  <c r="O21" i="13"/>
  <c r="L21" i="13"/>
  <c r="I21" i="13"/>
  <c r="F21" i="13"/>
  <c r="C21" i="13"/>
  <c r="Z20" i="13"/>
  <c r="Y20" i="13"/>
  <c r="W20" i="13"/>
  <c r="V20" i="13"/>
  <c r="T20" i="13"/>
  <c r="S20" i="13"/>
  <c r="Q20" i="13"/>
  <c r="P20" i="13"/>
  <c r="N20" i="13"/>
  <c r="M20" i="13"/>
  <c r="K20" i="13"/>
  <c r="J20" i="13"/>
  <c r="H20" i="13"/>
  <c r="G20" i="13"/>
  <c r="E20" i="13"/>
  <c r="D20" i="13"/>
  <c r="X19" i="13"/>
  <c r="U19" i="13"/>
  <c r="R19" i="13"/>
  <c r="O19" i="13"/>
  <c r="L19" i="13"/>
  <c r="I19" i="13"/>
  <c r="F19" i="13"/>
  <c r="C19" i="13"/>
  <c r="Z18" i="13"/>
  <c r="Y18" i="13"/>
  <c r="W18" i="13"/>
  <c r="V18" i="13"/>
  <c r="T18" i="13"/>
  <c r="S18" i="13"/>
  <c r="Q18" i="13"/>
  <c r="P18" i="13"/>
  <c r="N18" i="13"/>
  <c r="M18" i="13"/>
  <c r="K18" i="13"/>
  <c r="J18" i="13"/>
  <c r="H18" i="13"/>
  <c r="G18" i="13"/>
  <c r="E18" i="13"/>
  <c r="D18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D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D10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D8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C23" i="11" l="1"/>
  <c r="F23" i="11"/>
  <c r="I23" i="11"/>
  <c r="L23" i="11"/>
  <c r="M22" i="11"/>
  <c r="N22" i="11"/>
  <c r="K22" i="11"/>
  <c r="J22" i="11"/>
  <c r="H22" i="11"/>
  <c r="G22" i="11"/>
  <c r="E22" i="11"/>
  <c r="D22" i="11"/>
  <c r="R23" i="10"/>
  <c r="C23" i="10" l="1"/>
  <c r="F23" i="10"/>
  <c r="I23" i="10"/>
  <c r="L23" i="10"/>
  <c r="O23" i="10"/>
  <c r="U23" i="10"/>
  <c r="X23" i="10"/>
  <c r="Z22" i="10"/>
  <c r="Y22" i="10"/>
  <c r="W22" i="10"/>
  <c r="V22" i="10"/>
  <c r="T22" i="10"/>
  <c r="S22" i="10"/>
  <c r="Q22" i="10"/>
  <c r="P22" i="10"/>
  <c r="N22" i="10"/>
  <c r="M22" i="10"/>
  <c r="K22" i="10"/>
  <c r="J22" i="10"/>
  <c r="H22" i="10"/>
  <c r="G22" i="10"/>
  <c r="E22" i="10"/>
  <c r="D22" i="10"/>
  <c r="Z18" i="10" l="1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8" i="11" l="1"/>
  <c r="P18" i="11"/>
  <c r="O18" i="11"/>
  <c r="N18" i="11"/>
  <c r="M18" i="11"/>
  <c r="L18" i="11"/>
  <c r="K18" i="11"/>
  <c r="J18" i="11"/>
  <c r="I18" i="11"/>
  <c r="H18" i="11"/>
  <c r="G18" i="11"/>
  <c r="D19" i="11"/>
  <c r="F18" i="11" l="1"/>
  <c r="E18" i="11"/>
  <c r="D18" i="11"/>
  <c r="C18" i="11"/>
  <c r="T28" i="12" l="1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D17" i="12" l="1"/>
  <c r="G17" i="12"/>
  <c r="J17" i="12"/>
  <c r="M17" i="12"/>
  <c r="P17" i="12"/>
  <c r="S17" i="12"/>
  <c r="V17" i="12"/>
  <c r="Y17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Z12" i="10" l="1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Z33" i="11" l="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D29" i="10" l="1"/>
  <c r="G29" i="10"/>
  <c r="J29" i="10"/>
  <c r="M29" i="10"/>
  <c r="P29" i="10"/>
  <c r="S29" i="10"/>
  <c r="V29" i="10"/>
  <c r="Y29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1" i="10" l="1"/>
  <c r="R21" i="10" l="1"/>
  <c r="O21" i="10"/>
  <c r="L21" i="10"/>
  <c r="I21" i="10"/>
  <c r="F21" i="10"/>
  <c r="C21" i="10"/>
  <c r="W20" i="10"/>
  <c r="V20" i="10"/>
  <c r="T20" i="10"/>
  <c r="S20" i="10"/>
  <c r="Q20" i="10"/>
  <c r="P20" i="10"/>
  <c r="N20" i="10"/>
  <c r="M20" i="10"/>
  <c r="K20" i="10"/>
  <c r="J20" i="10"/>
  <c r="H20" i="10"/>
  <c r="G20" i="10"/>
  <c r="E20" i="10"/>
  <c r="D20" i="10"/>
  <c r="F21" i="11" l="1"/>
  <c r="I21" i="11"/>
  <c r="L21" i="11"/>
  <c r="O21" i="11"/>
  <c r="Q20" i="11"/>
  <c r="P20" i="11"/>
  <c r="N20" i="11"/>
  <c r="M20" i="11"/>
  <c r="K20" i="11"/>
  <c r="J20" i="11"/>
  <c r="H20" i="11"/>
  <c r="G20" i="11"/>
  <c r="C21" i="11"/>
  <c r="E20" i="11"/>
  <c r="D20" i="11"/>
  <c r="N18" i="12" l="1"/>
  <c r="M18" i="12"/>
  <c r="L18" i="12"/>
  <c r="K18" i="12"/>
  <c r="J18" i="12"/>
  <c r="I18" i="12"/>
  <c r="H18" i="12"/>
  <c r="G18" i="12"/>
  <c r="F18" i="12"/>
  <c r="E18" i="12"/>
  <c r="D18" i="12"/>
  <c r="C18" i="12"/>
  <c r="Z30" i="10" l="1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Z11" i="12" l="1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29" i="11" l="1"/>
  <c r="G29" i="11"/>
  <c r="J29" i="11"/>
  <c r="M29" i="11"/>
  <c r="P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12" i="11" l="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Z17" i="11" l="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W17" i="10" l="1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31" i="11" l="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K36" i="12"/>
  <c r="J36" i="12"/>
  <c r="I36" i="12"/>
  <c r="H36" i="12"/>
  <c r="G36" i="12"/>
  <c r="F36" i="12"/>
  <c r="E36" i="12"/>
  <c r="D36" i="12"/>
  <c r="C36" i="12"/>
  <c r="N14" i="11" l="1"/>
  <c r="M14" i="11"/>
  <c r="L14" i="11"/>
  <c r="K14" i="11"/>
  <c r="J14" i="11"/>
  <c r="I14" i="11"/>
  <c r="H14" i="11"/>
  <c r="G14" i="11"/>
  <c r="F14" i="11"/>
  <c r="E14" i="11"/>
  <c r="D14" i="11"/>
  <c r="C14" i="11"/>
  <c r="Z14" i="10" l="1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T34" i="10" l="1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W9" i="10" l="1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D10" i="10"/>
  <c r="K29" i="12" l="1"/>
  <c r="J29" i="12"/>
  <c r="I29" i="12"/>
  <c r="H29" i="12"/>
  <c r="G29" i="12"/>
  <c r="F29" i="12"/>
  <c r="E29" i="12"/>
  <c r="D29" i="12"/>
  <c r="C29" i="12"/>
  <c r="Z33" i="10" l="1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Z12" i="12" l="1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Z34" i="11" l="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Z13" i="11" l="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D31" i="12" l="1"/>
  <c r="N30" i="12"/>
  <c r="M30" i="12"/>
  <c r="L30" i="12"/>
  <c r="K30" i="12"/>
  <c r="J30" i="12"/>
  <c r="I30" i="12"/>
  <c r="H30" i="12"/>
  <c r="G30" i="12"/>
  <c r="F30" i="12"/>
  <c r="E30" i="12"/>
  <c r="D30" i="12"/>
  <c r="C30" i="12"/>
  <c r="H24" i="11" l="1"/>
  <c r="G24" i="11"/>
  <c r="F24" i="11"/>
  <c r="E24" i="11"/>
  <c r="D24" i="11"/>
  <c r="C24" i="11"/>
  <c r="K32" i="12"/>
  <c r="J32" i="12"/>
  <c r="I32" i="12"/>
  <c r="H32" i="12"/>
  <c r="G32" i="12"/>
  <c r="F32" i="12"/>
  <c r="E32" i="12"/>
  <c r="D32" i="12"/>
  <c r="C32" i="12"/>
  <c r="D14" i="12" l="1"/>
  <c r="D16" i="10" l="1"/>
  <c r="Z15" i="11" l="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D16" i="11"/>
  <c r="E15" i="11"/>
  <c r="D15" i="11"/>
  <c r="C15" i="11"/>
  <c r="T13" i="12" l="1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T15" i="10" l="1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D10" i="11" l="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Z19" i="11" l="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C19" i="11"/>
  <c r="Q19" i="10" l="1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D27" i="10" l="1"/>
  <c r="G27" i="10"/>
  <c r="J27" i="10"/>
  <c r="M27" i="10"/>
  <c r="P27" i="10"/>
  <c r="S27" i="10"/>
  <c r="V27" i="10"/>
  <c r="Y27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T10" i="12" l="1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Z11" i="10" l="1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D8" i="10" l="1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Z13" i="10" l="1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Z32" i="11" l="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0" i="11" l="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N35" i="12"/>
  <c r="M35" i="12"/>
  <c r="L35" i="12"/>
  <c r="K35" i="12"/>
  <c r="J35" i="12"/>
  <c r="I35" i="12"/>
  <c r="H35" i="12"/>
  <c r="G35" i="12"/>
  <c r="F35" i="12"/>
  <c r="E35" i="12"/>
  <c r="D35" i="12"/>
  <c r="C35" i="12"/>
  <c r="N25" i="10" l="1"/>
  <c r="M25" i="10"/>
  <c r="L25" i="10"/>
  <c r="K25" i="10"/>
  <c r="J25" i="10"/>
  <c r="I25" i="10"/>
  <c r="H25" i="10"/>
  <c r="G25" i="10"/>
  <c r="F25" i="10"/>
  <c r="E25" i="10"/>
  <c r="D25" i="10"/>
  <c r="C25" i="10"/>
  <c r="Q27" i="12" l="1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11" i="11" l="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G34" i="12" l="1"/>
  <c r="H33" i="12"/>
  <c r="G33" i="12"/>
  <c r="F33" i="12"/>
  <c r="D34" i="12"/>
  <c r="E33" i="12"/>
  <c r="D33" i="12"/>
  <c r="C33" i="12"/>
  <c r="D26" i="12" l="1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D9" i="12" l="1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W32" i="10" l="1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D8" i="11" l="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N15" i="12" l="1"/>
  <c r="M15" i="12"/>
  <c r="L15" i="12"/>
  <c r="K15" i="12"/>
  <c r="J15" i="12"/>
  <c r="I15" i="12"/>
  <c r="H15" i="12"/>
  <c r="G15" i="12"/>
  <c r="F15" i="12"/>
  <c r="E15" i="12"/>
  <c r="D15" i="12"/>
  <c r="C15" i="12"/>
  <c r="N24" i="10" l="1"/>
  <c r="M24" i="10"/>
  <c r="L24" i="10"/>
  <c r="K24" i="10"/>
  <c r="J24" i="10"/>
  <c r="I24" i="10"/>
  <c r="H24" i="10"/>
  <c r="G24" i="10"/>
  <c r="F24" i="10"/>
  <c r="E24" i="10"/>
  <c r="D24" i="10"/>
  <c r="C24" i="10"/>
  <c r="Q19" i="12" l="1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Z31" i="10" l="1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N25" i="11" l="1"/>
  <c r="M25" i="11"/>
  <c r="L25" i="11"/>
  <c r="K25" i="11"/>
  <c r="J25" i="11"/>
  <c r="I25" i="11"/>
  <c r="H25" i="11"/>
  <c r="G25" i="11"/>
  <c r="F25" i="11"/>
  <c r="E25" i="11"/>
  <c r="D25" i="11"/>
  <c r="C25" i="11"/>
  <c r="J27" i="11" l="1"/>
  <c r="C26" i="11" l="1"/>
  <c r="D26" i="11"/>
  <c r="E26" i="11"/>
  <c r="D27" i="11"/>
  <c r="F26" i="11"/>
  <c r="G26" i="11"/>
  <c r="H26" i="11"/>
  <c r="G27" i="11"/>
  <c r="I26" i="11"/>
  <c r="J26" i="11"/>
  <c r="K26" i="11"/>
  <c r="L26" i="11"/>
  <c r="M26" i="11"/>
  <c r="N26" i="11"/>
  <c r="M27" i="11"/>
  <c r="O26" i="11"/>
  <c r="P26" i="11"/>
  <c r="Q26" i="11"/>
  <c r="P27" i="11"/>
  <c r="R26" i="11"/>
  <c r="S26" i="11"/>
  <c r="T26" i="11"/>
  <c r="S27" i="11"/>
  <c r="U26" i="11"/>
  <c r="V26" i="11"/>
  <c r="W26" i="11"/>
  <c r="V27" i="11"/>
  <c r="X26" i="11"/>
  <c r="Y26" i="11"/>
  <c r="Z26" i="11"/>
  <c r="Y27" i="11"/>
</calcChain>
</file>

<file path=xl/sharedStrings.xml><?xml version="1.0" encoding="utf-8"?>
<sst xmlns="http://schemas.openxmlformats.org/spreadsheetml/2006/main" count="456" uniqueCount="96">
  <si>
    <t>순위</t>
    <phoneticPr fontId="2" type="noConversion"/>
  </si>
  <si>
    <t>종목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</si>
  <si>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</si>
  <si>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</si>
  <si>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</si>
  <si>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</si>
  <si>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</si>
  <si>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</si>
  <si>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</si>
  <si>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</si>
  <si>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</si>
  <si>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</si>
  <si>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</si>
  <si>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풍향풍속</t>
    <phoneticPr fontId="2" type="noConversion"/>
  </si>
  <si>
    <t>높이뛰기</t>
    <phoneticPr fontId="2" type="noConversion"/>
  </si>
  <si>
    <t>장대높이뛰기</t>
    <phoneticPr fontId="2" type="noConversion"/>
  </si>
  <si>
    <t>400m</t>
    <phoneticPr fontId="2" type="noConversion"/>
  </si>
  <si>
    <t>100m</t>
    <phoneticPr fontId="2" type="noConversion"/>
  </si>
  <si>
    <t>100mH</t>
    <phoneticPr fontId="2" type="noConversion"/>
  </si>
  <si>
    <t>세단뛰기</t>
    <phoneticPr fontId="2" type="noConversion"/>
  </si>
  <si>
    <t>4x100mR</t>
    <phoneticPr fontId="2" type="noConversion"/>
  </si>
  <si>
    <t>4x400mR</t>
    <phoneticPr fontId="2" type="noConversion"/>
  </si>
  <si>
    <t>멀리뛰기</t>
    <phoneticPr fontId="2" type="noConversion"/>
  </si>
  <si>
    <t>포환던지기</t>
    <phoneticPr fontId="2" type="noConversion"/>
  </si>
  <si>
    <t>창던지기</t>
    <phoneticPr fontId="2" type="noConversion"/>
  </si>
  <si>
    <t>원반던지기</t>
    <phoneticPr fontId="2" type="noConversion"/>
  </si>
  <si>
    <t>200m</t>
    <phoneticPr fontId="2" type="noConversion"/>
  </si>
  <si>
    <t>800m</t>
    <phoneticPr fontId="2" type="noConversion"/>
  </si>
  <si>
    <t>1500m</t>
    <phoneticPr fontId="2" type="noConversion"/>
  </si>
  <si>
    <t xml:space="preserve">  심판장 :                            (인)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</si>
  <si>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</si>
  <si>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110mH</t>
    <phoneticPr fontId="2" type="noConversion"/>
  </si>
  <si>
    <t xml:space="preserve">  심판장 :                            (인)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</si>
  <si>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</si>
  <si>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</si>
  <si>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</si>
  <si>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</si>
  <si>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</si>
  <si>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</si>
  <si>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</si>
  <si>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</si>
  <si>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</si>
  <si>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</si>
  <si>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</si>
  <si>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</si>
  <si>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</si>
  <si>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</si>
  <si>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풍향풍속</t>
    <phoneticPr fontId="2" type="noConversion"/>
  </si>
  <si>
    <t>200m</t>
    <phoneticPr fontId="2" type="noConversion"/>
  </si>
  <si>
    <t>400m</t>
    <phoneticPr fontId="2" type="noConversion"/>
  </si>
  <si>
    <t>800m</t>
    <phoneticPr fontId="2" type="noConversion"/>
  </si>
  <si>
    <t>5000m</t>
    <phoneticPr fontId="2" type="noConversion"/>
  </si>
  <si>
    <t>110mH</t>
    <phoneticPr fontId="2" type="noConversion"/>
  </si>
  <si>
    <t>400mH</t>
    <phoneticPr fontId="2" type="noConversion"/>
  </si>
  <si>
    <t>3000mSC</t>
    <phoneticPr fontId="2" type="noConversion"/>
  </si>
  <si>
    <t>4x100mR</t>
    <phoneticPr fontId="2" type="noConversion"/>
  </si>
  <si>
    <t>4x400mR</t>
    <phoneticPr fontId="2" type="noConversion"/>
  </si>
  <si>
    <t>높이뛰기</t>
    <phoneticPr fontId="2" type="noConversion"/>
  </si>
  <si>
    <t>장대높이뛰기</t>
    <phoneticPr fontId="2" type="noConversion"/>
  </si>
  <si>
    <t>멀리뛰기</t>
    <phoneticPr fontId="2" type="noConversion"/>
  </si>
  <si>
    <t>세단뛰기</t>
    <phoneticPr fontId="2" type="noConversion"/>
  </si>
  <si>
    <t>포환던지기</t>
    <phoneticPr fontId="2" type="noConversion"/>
  </si>
  <si>
    <t>원반던지기</t>
    <phoneticPr fontId="2" type="noConversion"/>
  </si>
  <si>
    <t>해머던지기</t>
    <phoneticPr fontId="2" type="noConversion"/>
  </si>
  <si>
    <t>창던지기</t>
    <phoneticPr fontId="2" type="noConversion"/>
  </si>
  <si>
    <t>10종경기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</si>
  <si>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</si>
  <si>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5000m</t>
    <phoneticPr fontId="2" type="noConversion"/>
  </si>
  <si>
    <t>풍향풍속</t>
    <phoneticPr fontId="2" type="noConversion"/>
  </si>
  <si>
    <t>400mH</t>
    <phoneticPr fontId="2" type="noConversion"/>
  </si>
  <si>
    <t>3,000mSC</t>
    <phoneticPr fontId="2" type="noConversion"/>
  </si>
  <si>
    <t>해머던지기</t>
    <phoneticPr fontId="2" type="noConversion"/>
  </si>
  <si>
    <t>7종경기</t>
    <phoneticPr fontId="2" type="noConversion"/>
  </si>
  <si>
    <t>남고 1학년부</t>
    <phoneticPr fontId="2" type="noConversion"/>
  </si>
  <si>
    <t>포환던지기</t>
    <phoneticPr fontId="2" type="noConversion"/>
  </si>
  <si>
    <t>여고 1학년부</t>
    <phoneticPr fontId="2" type="noConversion"/>
  </si>
  <si>
    <t>남자고등학교부</t>
    <phoneticPr fontId="2" type="noConversion"/>
  </si>
  <si>
    <t>여자고등학교부</t>
    <phoneticPr fontId="2" type="noConversion"/>
  </si>
  <si>
    <t>1500m</t>
    <phoneticPr fontId="2" type="noConversion"/>
  </si>
  <si>
    <t>5000mW</t>
    <phoneticPr fontId="2" type="noConversion"/>
  </si>
  <si>
    <t>5000mW</t>
    <phoneticPr fontId="2" type="noConversion"/>
  </si>
  <si>
    <t>(정선  2020년 7월16일 ∼ 7월19일 )</t>
    <phoneticPr fontId="2" type="noConversion"/>
  </si>
  <si>
    <t>회장배 제18회 전국중·고등학교육상경기선수권대회</t>
    <phoneticPr fontId="2" type="noConversion"/>
  </si>
  <si>
    <t>참고기록</t>
    <phoneticPr fontId="2" type="noConversion"/>
  </si>
  <si>
    <t>참고기록</t>
    <phoneticPr fontId="2" type="noConversion"/>
  </si>
  <si>
    <t>참고기록</t>
    <phoneticPr fontId="2" type="noConversion"/>
  </si>
  <si>
    <t>회장배 제18회 전국중.고등학교육상경기선수권대회</t>
    <phoneticPr fontId="2" type="noConversion"/>
  </si>
  <si>
    <t>남자중학교부</t>
    <phoneticPr fontId="2" type="noConversion"/>
  </si>
  <si>
    <t>3,000m</t>
    <phoneticPr fontId="2" type="noConversion"/>
  </si>
  <si>
    <t>3000mW</t>
    <phoneticPr fontId="2" type="noConversion"/>
  </si>
  <si>
    <t>-</t>
    <phoneticPr fontId="2" type="noConversion"/>
  </si>
  <si>
    <t>5종경기</t>
    <phoneticPr fontId="2" type="noConversion"/>
  </si>
  <si>
    <t>여자중학교부</t>
    <phoneticPr fontId="2" type="noConversion"/>
  </si>
  <si>
    <t>남중 1학년부</t>
    <phoneticPr fontId="2" type="noConversion"/>
  </si>
  <si>
    <t>여중 1학년부</t>
    <phoneticPr fontId="2" type="noConversion"/>
  </si>
  <si>
    <t>공동1위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</si>
</sst>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176" formatCode="0.0"/>
    <numFmt numFmtId="177" formatCode="mm:ss.00"/>
    <numFmt numFmtId="178" formatCode="0_);\(0\)"/>
  </numFmts>
  <fonts count="1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6"/>
      <name val="가는으뜸체"/>
      <family val="1"/>
      <charset val="129"/>
    </font>
    <font>
      <sz val="10"/>
      <name val="휴먼각진옛체"/>
      <family val="1"/>
      <charset val="129"/>
    </font>
    <font>
      <sz val="18"/>
      <name val="휴먼옛체"/>
      <family val="1"/>
      <charset val="129"/>
    </font>
    <font>
      <sz val="11"/>
      <name val="휴먼옛체"/>
      <family val="1"/>
      <charset val="129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>
      <alignment vertical="center"/>
    </xf>
  </cellStyleXfs>
  <cellXfs count="266">
    <xf numFmtId="0" fontId="0" fillId="0" borderId="0" xfId="0"/>
    <xf numFmtId="0" fontId="4" fillId="0" borderId="0" xfId="0" applyFont="1"/>
    <xf numFmtId="0" fontId="5" fillId="0" borderId="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4" fillId="0" borderId="17" xfId="0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9" fillId="0" borderId="18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top" shrinkToFit="1"/>
    </xf>
    <xf numFmtId="0" fontId="10" fillId="0" borderId="0" xfId="0" applyFont="1" applyAlignment="1">
      <alignment horizontal="left" shrinkToFit="1"/>
    </xf>
    <xf numFmtId="0" fontId="9" fillId="0" borderId="17" xfId="0" applyFont="1" applyFill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17" xfId="0" quotePrefix="1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 shrinkToFit="1"/>
    </xf>
    <xf numFmtId="0" fontId="3" fillId="0" borderId="17" xfId="0" quotePrefix="1" applyNumberFormat="1" applyFont="1" applyFill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 shrinkToFit="1"/>
    </xf>
    <xf numFmtId="0" fontId="3" fillId="0" borderId="12" xfId="0" quotePrefix="1" applyFont="1" applyBorder="1" applyAlignment="1" applyProtection="1">
      <alignment horizontal="center" vertical="center" shrinkToFit="1"/>
    </xf>
    <xf numFmtId="176" fontId="3" fillId="0" borderId="17" xfId="0" quotePrefix="1" applyNumberFormat="1" applyFont="1" applyFill="1" applyBorder="1" applyAlignment="1" applyProtection="1">
      <alignment horizontal="center" vertical="center" shrinkToFit="1"/>
    </xf>
    <xf numFmtId="0" fontId="3" fillId="0" borderId="17" xfId="0" quotePrefix="1" applyFont="1" applyFill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28" xfId="0" applyNumberFormat="1" applyFont="1" applyBorder="1" applyAlignment="1" applyProtection="1">
      <alignment horizontal="center" vertical="center" shrinkToFit="1"/>
    </xf>
    <xf numFmtId="0" fontId="3" fillId="0" borderId="4" xfId="0" applyNumberFormat="1" applyFont="1" applyBorder="1" applyAlignment="1" applyProtection="1">
      <alignment horizontal="center" vertical="center" shrinkToFit="1"/>
    </xf>
    <xf numFmtId="0" fontId="3" fillId="0" borderId="5" xfId="0" quotePrefix="1" applyFont="1" applyBorder="1" applyAlignment="1" applyProtection="1">
      <alignment horizontal="center" vertical="center" shrinkToFit="1"/>
    </xf>
    <xf numFmtId="0" fontId="3" fillId="0" borderId="6" xfId="0" quotePrefix="1" applyFont="1" applyBorder="1" applyAlignment="1" applyProtection="1">
      <alignment horizontal="center" vertical="center" shrinkToFit="1"/>
    </xf>
    <xf numFmtId="0" fontId="3" fillId="0" borderId="7" xfId="0" quotePrefix="1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3" xfId="0" quotePrefix="1" applyFont="1" applyBorder="1" applyAlignment="1" applyProtection="1">
      <alignment horizontal="center" vertical="center" shrinkToFit="1"/>
    </xf>
    <xf numFmtId="0" fontId="3" fillId="0" borderId="19" xfId="0" quotePrefix="1" applyFont="1" applyBorder="1" applyAlignment="1" applyProtection="1">
      <alignment horizontal="center" vertical="center" shrinkToFit="1"/>
    </xf>
    <xf numFmtId="0" fontId="3" fillId="0" borderId="4" xfId="0" quotePrefix="1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2" fontId="3" fillId="0" borderId="4" xfId="0" applyNumberFormat="1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</xf>
    <xf numFmtId="0" fontId="3" fillId="0" borderId="30" xfId="0" applyFont="1" applyBorder="1" applyAlignment="1" applyProtection="1">
      <alignment horizontal="center" vertical="center" shrinkToFit="1"/>
    </xf>
    <xf numFmtId="0" fontId="3" fillId="0" borderId="30" xfId="0" applyNumberFormat="1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3" xfId="0" quotePrefix="1" applyFont="1" applyFill="1" applyBorder="1" applyAlignment="1" applyProtection="1">
      <alignment horizontal="center" vertical="center" shrinkToFit="1"/>
    </xf>
    <xf numFmtId="0" fontId="3" fillId="0" borderId="19" xfId="0" quotePrefix="1" applyFont="1" applyFill="1" applyBorder="1" applyAlignment="1" applyProtection="1">
      <alignment horizontal="center" vertical="center" shrinkToFit="1"/>
    </xf>
    <xf numFmtId="0" fontId="3" fillId="0" borderId="4" xfId="0" quotePrefix="1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19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2" fontId="3" fillId="0" borderId="30" xfId="0" applyNumberFormat="1" applyFont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177" fontId="3" fillId="0" borderId="4" xfId="0" applyNumberFormat="1" applyFont="1" applyBorder="1" applyAlignment="1" applyProtection="1">
      <alignment horizontal="center" vertical="center" shrinkToFit="1"/>
    </xf>
    <xf numFmtId="2" fontId="3" fillId="0" borderId="4" xfId="0" quotePrefix="1" applyNumberFormat="1" applyFont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5" fillId="0" borderId="32" xfId="0" applyFont="1" applyBorder="1" applyAlignment="1" applyProtection="1">
      <alignment horizontal="right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left" vertical="center" shrinkToFit="1"/>
    </xf>
    <xf numFmtId="0" fontId="3" fillId="0" borderId="40" xfId="0" applyFont="1" applyBorder="1" applyAlignment="1" applyProtection="1">
      <alignment horizontal="center" vertical="center" shrinkToFit="1"/>
    </xf>
    <xf numFmtId="0" fontId="3" fillId="0" borderId="41" xfId="0" applyFont="1" applyBorder="1" applyAlignment="1" applyProtection="1">
      <alignment horizontal="left" vertical="center" shrinkToFit="1"/>
    </xf>
    <xf numFmtId="0" fontId="3" fillId="0" borderId="42" xfId="0" applyFont="1" applyBorder="1" applyAlignment="1" applyProtection="1">
      <alignment horizontal="center" vertical="center" shrinkToFit="1"/>
    </xf>
    <xf numFmtId="0" fontId="3" fillId="0" borderId="43" xfId="0" applyFont="1" applyBorder="1" applyAlignment="1" applyProtection="1">
      <alignment horizontal="left" vertical="center" shrinkToFit="1"/>
    </xf>
    <xf numFmtId="0" fontId="3" fillId="0" borderId="44" xfId="0" applyFont="1" applyBorder="1" applyAlignment="1" applyProtection="1">
      <alignment horizontal="center" vertical="center" shrinkToFit="1"/>
    </xf>
    <xf numFmtId="0" fontId="3" fillId="0" borderId="44" xfId="0" applyNumberFormat="1" applyFont="1" applyBorder="1" applyAlignment="1" applyProtection="1">
      <alignment horizontal="center" vertical="center" shrinkToFit="1"/>
    </xf>
    <xf numFmtId="0" fontId="3" fillId="0" borderId="45" xfId="0" applyFont="1" applyBorder="1" applyAlignment="1" applyProtection="1">
      <alignment horizontal="left" vertical="center" shrinkToFit="1"/>
    </xf>
    <xf numFmtId="0" fontId="3" fillId="0" borderId="46" xfId="0" applyFont="1" applyBorder="1" applyAlignment="1" applyProtection="1">
      <alignment horizontal="center" vertical="center" shrinkToFit="1"/>
    </xf>
    <xf numFmtId="0" fontId="3" fillId="0" borderId="44" xfId="0" applyFont="1" applyFill="1" applyBorder="1" applyAlignment="1" applyProtection="1">
      <alignment horizontal="center" vertical="center" shrinkToFit="1"/>
    </xf>
    <xf numFmtId="0" fontId="3" fillId="0" borderId="47" xfId="0" applyFont="1" applyBorder="1" applyAlignment="1" applyProtection="1">
      <alignment horizontal="left" vertical="center" shrinkToFit="1"/>
    </xf>
    <xf numFmtId="0" fontId="3" fillId="0" borderId="48" xfId="0" applyFont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left" vertical="center" shrinkToFit="1"/>
    </xf>
    <xf numFmtId="0" fontId="3" fillId="0" borderId="42" xfId="0" applyFont="1" applyFill="1" applyBorder="1" applyAlignment="1" applyProtection="1">
      <alignment horizontal="center" vertical="center" shrinkToFit="1"/>
    </xf>
    <xf numFmtId="0" fontId="3" fillId="0" borderId="50" xfId="0" applyFont="1" applyBorder="1" applyAlignment="1" applyProtection="1">
      <alignment horizontal="left" vertical="center" shrinkToFit="1"/>
    </xf>
    <xf numFmtId="0" fontId="3" fillId="0" borderId="51" xfId="0" applyFont="1" applyBorder="1" applyAlignment="1" applyProtection="1">
      <alignment horizontal="center" vertical="center" shrinkToFit="1"/>
    </xf>
    <xf numFmtId="0" fontId="3" fillId="0" borderId="52" xfId="0" applyFont="1" applyBorder="1" applyAlignment="1" applyProtection="1">
      <alignment horizontal="center" vertical="center" shrinkToFit="1"/>
    </xf>
    <xf numFmtId="2" fontId="3" fillId="0" borderId="53" xfId="0" applyNumberFormat="1" applyFont="1" applyBorder="1" applyAlignment="1" applyProtection="1">
      <alignment horizontal="center" vertical="center" shrinkToFit="1"/>
    </xf>
    <xf numFmtId="0" fontId="3" fillId="0" borderId="54" xfId="0" applyFont="1" applyBorder="1" applyAlignment="1" applyProtection="1">
      <alignment horizontal="center" vertical="center" shrinkToFit="1"/>
    </xf>
    <xf numFmtId="0" fontId="3" fillId="0" borderId="55" xfId="0" applyFont="1" applyBorder="1" applyAlignment="1" applyProtection="1">
      <alignment horizontal="center" vertical="center" shrinkToFit="1"/>
    </xf>
    <xf numFmtId="0" fontId="0" fillId="0" borderId="56" xfId="0" applyBorder="1"/>
    <xf numFmtId="0" fontId="0" fillId="0" borderId="56" xfId="0" applyBorder="1" applyAlignment="1">
      <alignment horizontal="center"/>
    </xf>
    <xf numFmtId="0" fontId="3" fillId="0" borderId="57" xfId="0" applyFont="1" applyBorder="1" applyAlignment="1" applyProtection="1">
      <alignment horizontal="left" vertical="center" shrinkToFit="1"/>
    </xf>
    <xf numFmtId="0" fontId="3" fillId="0" borderId="58" xfId="0" applyNumberFormat="1" applyFont="1" applyBorder="1" applyAlignment="1" applyProtection="1">
      <alignment horizontal="center" vertical="center" shrinkToFit="1"/>
    </xf>
    <xf numFmtId="2" fontId="3" fillId="0" borderId="55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top"/>
    </xf>
    <xf numFmtId="0" fontId="3" fillId="0" borderId="48" xfId="0" applyFont="1" applyFill="1" applyBorder="1" applyAlignment="1" applyProtection="1">
      <alignment horizontal="center" vertical="center" shrinkToFit="1"/>
    </xf>
    <xf numFmtId="177" fontId="3" fillId="0" borderId="44" xfId="0" applyNumberFormat="1" applyFont="1" applyBorder="1" applyAlignment="1" applyProtection="1">
      <alignment horizontal="center" vertical="center" shrinkToFit="1"/>
    </xf>
    <xf numFmtId="2" fontId="3" fillId="0" borderId="44" xfId="0" applyNumberFormat="1" applyFont="1" applyBorder="1" applyAlignment="1" applyProtection="1">
      <alignment horizontal="center" vertical="center" shrinkToFit="1"/>
    </xf>
    <xf numFmtId="0" fontId="9" fillId="0" borderId="42" xfId="0" applyFont="1" applyFill="1" applyBorder="1" applyAlignment="1" applyProtection="1">
      <alignment horizontal="center" vertical="center" shrinkToFit="1"/>
    </xf>
    <xf numFmtId="0" fontId="3" fillId="0" borderId="53" xfId="0" applyFont="1" applyBorder="1" applyAlignment="1" applyProtection="1">
      <alignment horizontal="center" vertical="center" shrinkToFit="1"/>
    </xf>
    <xf numFmtId="0" fontId="3" fillId="0" borderId="44" xfId="0" applyNumberFormat="1" applyFont="1" applyFill="1" applyBorder="1" applyAlignment="1" applyProtection="1">
      <alignment horizontal="center" vertical="center" shrinkToFit="1"/>
    </xf>
    <xf numFmtId="0" fontId="3" fillId="0" borderId="51" xfId="0" applyFont="1" applyFill="1" applyBorder="1" applyAlignment="1" applyProtection="1">
      <alignment horizontal="center" vertical="center" shrinkToFit="1"/>
    </xf>
    <xf numFmtId="0" fontId="3" fillId="0" borderId="52" xfId="0" applyFont="1" applyFill="1" applyBorder="1" applyAlignment="1" applyProtection="1">
      <alignment horizontal="center" vertical="center" shrinkToFit="1"/>
    </xf>
    <xf numFmtId="0" fontId="3" fillId="0" borderId="53" xfId="0" applyFont="1" applyFill="1" applyBorder="1" applyAlignment="1" applyProtection="1">
      <alignment horizontal="center" vertical="center" shrinkToFit="1"/>
    </xf>
    <xf numFmtId="0" fontId="3" fillId="0" borderId="55" xfId="0" applyFont="1" applyFill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40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47" fontId="3" fillId="0" borderId="17" xfId="0" quotePrefix="1" applyNumberFormat="1" applyFont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3" fillId="0" borderId="42" xfId="0" applyFont="1" applyBorder="1" applyAlignment="1" applyProtection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48" xfId="0" applyFont="1" applyBorder="1" applyAlignment="1" applyProtection="1">
      <alignment horizontal="left" vertical="center" shrinkToFit="1"/>
    </xf>
    <xf numFmtId="0" fontId="3" fillId="0" borderId="17" xfId="0" quotePrefix="1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44" xfId="0" applyFont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4" xfId="0" applyNumberFormat="1" applyFont="1" applyFill="1" applyBorder="1" applyAlignment="1" applyProtection="1">
      <alignment horizontal="left" vertical="center" shrinkToFit="1"/>
    </xf>
    <xf numFmtId="0" fontId="3" fillId="0" borderId="44" xfId="0" applyNumberFormat="1" applyFont="1" applyFill="1" applyBorder="1" applyAlignment="1" applyProtection="1">
      <alignment horizontal="left" vertical="center" shrinkToFit="1"/>
    </xf>
    <xf numFmtId="0" fontId="3" fillId="0" borderId="60" xfId="0" applyFont="1" applyFill="1" applyBorder="1" applyAlignment="1" applyProtection="1">
      <alignment horizontal="left" vertical="center" shrinkToFit="1"/>
    </xf>
    <xf numFmtId="0" fontId="3" fillId="0" borderId="19" xfId="0" applyFont="1" applyFill="1" applyBorder="1" applyAlignment="1" applyProtection="1">
      <alignment horizontal="left" vertical="center" shrinkToFit="1"/>
    </xf>
    <xf numFmtId="0" fontId="3" fillId="0" borderId="23" xfId="0" applyNumberFormat="1" applyFont="1" applyFill="1" applyBorder="1" applyAlignment="1" applyProtection="1">
      <alignment horizontal="left" vertical="center" shrinkToFit="1"/>
    </xf>
    <xf numFmtId="0" fontId="3" fillId="0" borderId="61" xfId="0" applyNumberFormat="1" applyFont="1" applyFill="1" applyBorder="1" applyAlignment="1" applyProtection="1">
      <alignment horizontal="left" vertical="center" shrinkToFit="1"/>
    </xf>
    <xf numFmtId="0" fontId="3" fillId="0" borderId="4" xfId="0" applyFont="1" applyFill="1" applyBorder="1" applyAlignment="1" applyProtection="1">
      <alignment horizontal="left" vertical="center" shrinkToFit="1"/>
    </xf>
    <xf numFmtId="0" fontId="3" fillId="0" borderId="44" xfId="0" applyFont="1" applyFill="1" applyBorder="1" applyAlignment="1" applyProtection="1">
      <alignment horizontal="left" vertical="center" shrinkToFit="1"/>
    </xf>
    <xf numFmtId="0" fontId="3" fillId="0" borderId="5" xfId="0" applyFont="1" applyFill="1" applyBorder="1" applyAlignment="1" applyProtection="1">
      <alignment horizontal="left" vertical="center" shrinkToFit="1"/>
    </xf>
    <xf numFmtId="0" fontId="3" fillId="0" borderId="6" xfId="0" applyFont="1" applyFill="1" applyBorder="1" applyAlignment="1" applyProtection="1">
      <alignment horizontal="left" vertical="center" shrinkToFit="1"/>
    </xf>
    <xf numFmtId="0" fontId="3" fillId="0" borderId="7" xfId="0" applyFont="1" applyFill="1" applyBorder="1" applyAlignment="1" applyProtection="1">
      <alignment horizontal="left" vertical="center" shrinkToFit="1"/>
    </xf>
    <xf numFmtId="0" fontId="3" fillId="0" borderId="48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62" xfId="0" applyFont="1" applyFill="1" applyBorder="1" applyAlignment="1" applyProtection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3" fillId="0" borderId="23" xfId="0" applyFont="1" applyFill="1" applyBorder="1" applyAlignment="1" applyProtection="1">
      <alignment horizontal="left" vertical="center" shrinkToFit="1"/>
    </xf>
    <xf numFmtId="0" fontId="3" fillId="0" borderId="61" xfId="0" applyFont="1" applyFill="1" applyBorder="1" applyAlignment="1" applyProtection="1">
      <alignment horizontal="left" vertical="center" shrinkToFit="1"/>
    </xf>
    <xf numFmtId="0" fontId="3" fillId="0" borderId="63" xfId="0" quotePrefix="1" applyFont="1" applyFill="1" applyBorder="1" applyAlignment="1" applyProtection="1">
      <alignment horizontal="left" vertical="center" shrinkToFit="1"/>
    </xf>
    <xf numFmtId="0" fontId="3" fillId="0" borderId="64" xfId="0" quotePrefix="1" applyFont="1" applyFill="1" applyBorder="1" applyAlignment="1" applyProtection="1">
      <alignment horizontal="left" vertical="center" shrinkToFit="1"/>
    </xf>
    <xf numFmtId="2" fontId="3" fillId="0" borderId="65" xfId="0" quotePrefix="1" applyNumberFormat="1" applyFont="1" applyFill="1" applyBorder="1" applyAlignment="1" applyProtection="1">
      <alignment horizontal="left" vertical="center" shrinkToFit="1"/>
    </xf>
    <xf numFmtId="0" fontId="3" fillId="0" borderId="63" xfId="0" applyFont="1" applyFill="1" applyBorder="1" applyAlignment="1" applyProtection="1">
      <alignment horizontal="left" vertical="center" shrinkToFit="1"/>
    </xf>
    <xf numFmtId="0" fontId="3" fillId="0" borderId="64" xfId="0" applyFont="1" applyFill="1" applyBorder="1" applyAlignment="1" applyProtection="1">
      <alignment horizontal="left" vertical="center" shrinkToFit="1"/>
    </xf>
    <xf numFmtId="2" fontId="3" fillId="0" borderId="65" xfId="0" applyNumberFormat="1" applyFont="1" applyFill="1" applyBorder="1" applyAlignment="1" applyProtection="1">
      <alignment horizontal="left" vertical="center" shrinkToFit="1"/>
    </xf>
    <xf numFmtId="2" fontId="3" fillId="0" borderId="66" xfId="0" applyNumberFormat="1" applyFont="1" applyFill="1" applyBorder="1" applyAlignment="1" applyProtection="1">
      <alignment horizontal="left" vertical="center" shrinkToFit="1"/>
    </xf>
    <xf numFmtId="0" fontId="3" fillId="0" borderId="21" xfId="0" applyFont="1" applyFill="1" applyBorder="1" applyAlignment="1" applyProtection="1">
      <alignment horizontal="left" vertical="center" shrinkToFit="1"/>
    </xf>
    <xf numFmtId="0" fontId="3" fillId="0" borderId="20" xfId="0" applyFont="1" applyFill="1" applyBorder="1" applyAlignment="1" applyProtection="1">
      <alignment horizontal="left" vertical="center" shrinkToFit="1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46" xfId="0" applyFont="1" applyFill="1" applyBorder="1" applyAlignment="1" applyProtection="1">
      <alignment horizontal="left" vertical="center" shrinkToFit="1"/>
    </xf>
    <xf numFmtId="178" fontId="3" fillId="0" borderId="12" xfId="0" applyNumberFormat="1" applyFont="1" applyBorder="1" applyAlignment="1" applyProtection="1">
      <alignment horizontal="left" vertical="center" shrinkToFit="1"/>
    </xf>
    <xf numFmtId="178" fontId="3" fillId="0" borderId="17" xfId="0" applyNumberFormat="1" applyFont="1" applyBorder="1" applyAlignment="1" applyProtection="1">
      <alignment horizontal="left" vertical="center" shrinkToFit="1"/>
    </xf>
    <xf numFmtId="178" fontId="3" fillId="0" borderId="16" xfId="0" applyNumberFormat="1" applyFont="1" applyBorder="1" applyAlignment="1" applyProtection="1">
      <alignment horizontal="left" vertical="center" shrinkToFit="1"/>
    </xf>
    <xf numFmtId="178" fontId="3" fillId="0" borderId="42" xfId="0" applyNumberFormat="1" applyFont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left" vertical="center" shrinkToFit="1"/>
    </xf>
    <xf numFmtId="0" fontId="3" fillId="0" borderId="17" xfId="0" quotePrefix="1" applyFont="1" applyFill="1" applyBorder="1" applyAlignment="1" applyProtection="1">
      <alignment horizontal="left" vertical="center" shrinkToFit="1"/>
    </xf>
    <xf numFmtId="0" fontId="3" fillId="0" borderId="18" xfId="0" applyFont="1" applyFill="1" applyBorder="1" applyAlignment="1" applyProtection="1">
      <alignment horizontal="left" vertical="center" shrinkToFit="1"/>
    </xf>
    <xf numFmtId="0" fontId="3" fillId="0" borderId="42" xfId="0" applyFont="1" applyFill="1" applyBorder="1" applyAlignment="1" applyProtection="1">
      <alignment horizontal="left" vertical="center" shrinkToFit="1"/>
    </xf>
    <xf numFmtId="0" fontId="3" fillId="0" borderId="51" xfId="0" applyFont="1" applyFill="1" applyBorder="1" applyAlignment="1" applyProtection="1">
      <alignment horizontal="left" vertical="center" shrinkToFit="1"/>
    </xf>
    <xf numFmtId="0" fontId="3" fillId="0" borderId="52" xfId="0" applyFont="1" applyFill="1" applyBorder="1" applyAlignment="1" applyProtection="1">
      <alignment horizontal="left" vertical="center" shrinkToFit="1"/>
    </xf>
    <xf numFmtId="0" fontId="3" fillId="0" borderId="53" xfId="0" applyFont="1" applyFill="1" applyBorder="1" applyAlignment="1" applyProtection="1">
      <alignment horizontal="left" vertical="center" shrinkToFit="1"/>
    </xf>
    <xf numFmtId="0" fontId="3" fillId="0" borderId="55" xfId="0" applyFont="1" applyFill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12" xfId="0" quotePrefix="1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59" xfId="0" applyFont="1" applyBorder="1" applyAlignment="1" applyProtection="1">
      <alignment horizontal="left" vertical="center" shrinkToFit="1"/>
    </xf>
    <xf numFmtId="0" fontId="3" fillId="0" borderId="5" xfId="0" quotePrefix="1" applyFont="1" applyBorder="1" applyAlignment="1" applyProtection="1">
      <alignment horizontal="left" vertical="center" shrinkToFit="1"/>
    </xf>
    <xf numFmtId="0" fontId="3" fillId="0" borderId="6" xfId="0" quotePrefix="1" applyFont="1" applyBorder="1" applyAlignment="1" applyProtection="1">
      <alignment horizontal="left" vertical="center" shrinkToFit="1"/>
    </xf>
    <xf numFmtId="0" fontId="3" fillId="0" borderId="7" xfId="0" quotePrefix="1" applyFont="1" applyBorder="1" applyAlignment="1" applyProtection="1">
      <alignment horizontal="left" vertical="center" shrinkToFit="1"/>
    </xf>
    <xf numFmtId="0" fontId="3" fillId="0" borderId="49" xfId="0" applyFont="1" applyBorder="1" applyAlignment="1" applyProtection="1">
      <alignment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2" fontId="3" fillId="0" borderId="4" xfId="0" applyNumberFormat="1" applyFont="1" applyFill="1" applyBorder="1" applyAlignment="1" applyProtection="1">
      <alignment horizontal="left" vertical="center" shrinkToFit="1"/>
    </xf>
    <xf numFmtId="2" fontId="3" fillId="0" borderId="44" xfId="0" applyNumberFormat="1" applyFont="1" applyFill="1" applyBorder="1" applyAlignment="1" applyProtection="1">
      <alignment horizontal="left" vertical="center" shrinkToFit="1"/>
    </xf>
    <xf numFmtId="0" fontId="3" fillId="0" borderId="3" xfId="0" quotePrefix="1" applyFont="1" applyFill="1" applyBorder="1" applyAlignment="1" applyProtection="1">
      <alignment horizontal="left" vertical="center" shrinkToFit="1"/>
    </xf>
    <xf numFmtId="0" fontId="3" fillId="0" borderId="1" xfId="0" quotePrefix="1" applyFont="1" applyFill="1" applyBorder="1" applyAlignment="1" applyProtection="1">
      <alignment horizontal="left" vertical="center" shrinkToFit="1"/>
    </xf>
    <xf numFmtId="0" fontId="3" fillId="0" borderId="4" xfId="0" quotePrefix="1" applyFont="1" applyFill="1" applyBorder="1" applyAlignment="1" applyProtection="1">
      <alignment horizontal="left" vertical="center" shrinkToFit="1"/>
    </xf>
    <xf numFmtId="0" fontId="3" fillId="0" borderId="51" xfId="0" applyFont="1" applyBorder="1" applyAlignment="1" applyProtection="1">
      <alignment horizontal="left" vertical="center" shrinkToFit="1"/>
    </xf>
    <xf numFmtId="0" fontId="3" fillId="0" borderId="52" xfId="0" applyFont="1" applyBorder="1" applyAlignment="1" applyProtection="1">
      <alignment horizontal="left" vertical="center" shrinkToFit="1"/>
    </xf>
    <xf numFmtId="0" fontId="3" fillId="0" borderId="53" xfId="0" applyFont="1" applyBorder="1" applyAlignment="1" applyProtection="1">
      <alignment horizontal="left" vertical="center" shrinkToFit="1"/>
    </xf>
    <xf numFmtId="0" fontId="3" fillId="0" borderId="55" xfId="0" applyFont="1" applyBorder="1" applyAlignment="1" applyProtection="1">
      <alignment horizontal="left" vertical="center" shrinkToFit="1"/>
    </xf>
    <xf numFmtId="0" fontId="4" fillId="0" borderId="0" xfId="0" applyFont="1" applyBorder="1"/>
    <xf numFmtId="0" fontId="5" fillId="0" borderId="67" xfId="0" applyFont="1" applyBorder="1" applyAlignment="1" applyProtection="1">
      <alignment horizontal="center" vertical="center"/>
    </xf>
    <xf numFmtId="0" fontId="5" fillId="0" borderId="68" xfId="0" applyFont="1" applyBorder="1" applyAlignment="1" applyProtection="1">
      <alignment horizontal="center" vertical="center"/>
    </xf>
    <xf numFmtId="0" fontId="5" fillId="0" borderId="69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62" xfId="0" applyFont="1" applyBorder="1" applyAlignment="1" applyProtection="1">
      <alignment horizontal="left" vertical="center" shrinkToFit="1"/>
    </xf>
    <xf numFmtId="0" fontId="3" fillId="0" borderId="70" xfId="0" applyFont="1" applyBorder="1" applyAlignment="1" applyProtection="1">
      <alignment horizontal="left" vertical="center" shrinkToFit="1"/>
    </xf>
    <xf numFmtId="0" fontId="3" fillId="0" borderId="0" xfId="1" quotePrefix="1" applyFont="1" applyBorder="1" applyAlignment="1">
      <alignment horizontal="left" vertical="center"/>
    </xf>
    <xf numFmtId="0" fontId="3" fillId="0" borderId="71" xfId="0" applyFont="1" applyBorder="1" applyAlignment="1" applyProtection="1">
      <alignment horizontal="left" vertical="center" shrinkToFit="1"/>
    </xf>
    <xf numFmtId="0" fontId="3" fillId="0" borderId="63" xfId="0" applyFont="1" applyBorder="1" applyAlignment="1" applyProtection="1">
      <alignment horizontal="left" vertical="center" shrinkToFit="1"/>
    </xf>
    <xf numFmtId="0" fontId="3" fillId="0" borderId="64" xfId="0" applyFont="1" applyBorder="1" applyAlignment="1" applyProtection="1">
      <alignment horizontal="left" vertical="center" shrinkToFit="1"/>
    </xf>
    <xf numFmtId="0" fontId="3" fillId="0" borderId="65" xfId="0" applyFont="1" applyBorder="1" applyAlignment="1" applyProtection="1">
      <alignment horizontal="left" vertical="center" shrinkToFit="1"/>
    </xf>
    <xf numFmtId="0" fontId="3" fillId="0" borderId="66" xfId="0" applyFont="1" applyBorder="1" applyAlignment="1" applyProtection="1">
      <alignment horizontal="left" vertical="center" shrinkToFit="1"/>
    </xf>
    <xf numFmtId="0" fontId="3" fillId="0" borderId="72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73" xfId="0" applyFont="1" applyBorder="1" applyAlignment="1" applyProtection="1">
      <alignment horizontal="left" vertical="center" shrinkToFit="1"/>
    </xf>
    <xf numFmtId="0" fontId="3" fillId="0" borderId="51" xfId="0" quotePrefix="1" applyFont="1" applyBorder="1" applyAlignment="1" applyProtection="1">
      <alignment horizontal="left" vertical="center" shrinkToFit="1"/>
    </xf>
    <xf numFmtId="0" fontId="3" fillId="0" borderId="52" xfId="0" quotePrefix="1" applyFont="1" applyBorder="1" applyAlignment="1" applyProtection="1">
      <alignment horizontal="left" vertical="center" shrinkToFit="1"/>
    </xf>
    <xf numFmtId="0" fontId="3" fillId="0" borderId="53" xfId="0" quotePrefix="1" applyFont="1" applyBorder="1" applyAlignment="1" applyProtection="1">
      <alignment horizontal="left" vertical="center" shrinkToFit="1"/>
    </xf>
    <xf numFmtId="0" fontId="3" fillId="0" borderId="55" xfId="0" quotePrefix="1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59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59" xfId="0" applyFont="1" applyBorder="1" applyAlignment="1" applyProtection="1">
      <alignment horizontal="left" vertical="center" shrinkToFi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3" fillId="0" borderId="59" xfId="0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shrinkToFit="1"/>
    </xf>
  </cellXfs>
  <cellStyles count="4">
    <cellStyle name="통화 [0] 2" xfId="2"/>
    <cellStyle name="표준" xfId="0" builtinId="0"/>
    <cellStyle name="표준 2" xfId="1"/>
    <cellStyle name="표준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45224;&#51473;\&#45224;&#51473;10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45224;&#51473;\&#45224;&#51473;20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45224;&#51473;\&#45224;&#51473;40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45224;&#51473;\&#45224;&#51473;8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45224;&#51473;\&#45224;&#51473;1500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45224;&#51473;\&#45224;&#51473;3000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45224;&#51473;\&#45224;&#51473;110m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45224;&#51473;\&#45224;&#51473;3000m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45224;&#51473;\&#45224;&#51473;4x100m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45224;&#51473;\&#45224;&#51473;4x400m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45224;&#51473;\&#45224;&#51473;&#54596;&#463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50668;&#51473;\&#50668;&#51473;100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50668;&#51473;\&#50668;&#51473;200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50668;&#51473;\&#50668;&#51473;400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50668;&#51473;\&#50668;&#51473;8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50668;&#51473;\&#50668;&#51473;1500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50668;&#51473;\&#50668;&#51473;30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50668;&#51473;\&#50668;&#51473;100mH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50668;&#51473;\&#50668;&#51473;3000mW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50668;&#51473;\&#50668;&#51473;4x100m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50668;&#51473;\&#50668;&#51473;4x400m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&#50668;&#51473;\&#50668;&#51473;&#54596;&#4630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1&#54617;&#45380;&#48512;\&#45224;&#51473;1&#54617;&#45380;100m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1&#54617;&#45380;&#48512;\&#45224;&#51473;1&#54617;&#45380;400m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1&#54617;&#45380;&#48512;\&#45224;&#51473;1&#54617;&#45380;800m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1&#54617;&#45380;&#48512;\&#45224;&#51473;1&#54617;&#45380;&#54596;&#4630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1&#54617;&#45380;&#48512;\&#50668;&#51473;1&#54617;&#45380;100m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1&#54617;&#45380;&#48512;\&#50668;&#51473;1&#54617;&#45380;400m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1&#54617;&#45380;&#48512;\&#50668;&#51473;1&#54617;&#45380;800m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0716\&#51473;&#54617;&#44368;&#48512;3\1&#54617;&#45380;&#48512;\&#50668;&#51473;1&#54617;&#45380;&#54596;&#4630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100m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200m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400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800m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1500m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5000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110mH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400mH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3000mSC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5000mW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4x100mR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4x400mR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&#54596;&#46300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44256;&#54596;&#46300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100m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200m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400m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800m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1500m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5000m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100mH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400mH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3000mSC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5000mW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4x100mR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4x400mR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&#54596;&#46300;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45224;&#44256;1&#54617;&#45380;100m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45224;&#44256;1&#54617;&#45380;400m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45224;&#44256;1&#54617;&#45380;1500m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45224;&#44256;1&#54617;&#45380;5000m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45224;&#44256;1&#54617;&#45380;110mH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45224;&#44256;1&#54617;&#45380;&#54596;&#46300;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50668;&#44256;1&#54617;&#45380;100m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50668;&#44256;1&#54617;&#45380;400m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50668;&#44256;1&#54617;&#45380;1500m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50668;&#44256;1&#54617;&#45380;5000m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50668;&#44256;1&#54617;&#45380;100mH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50668;&#44256;1&#54617;&#45380;&#54596;&#463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-0.1</v>
          </cell>
        </row>
        <row r="11">
          <cell r="C11" t="str">
            <v>이승복</v>
          </cell>
          <cell r="E11" t="str">
            <v>경기산본중</v>
          </cell>
          <cell r="F11" t="str">
            <v>11.30</v>
          </cell>
        </row>
        <row r="12">
          <cell r="C12" t="str">
            <v>박상우</v>
          </cell>
          <cell r="E12" t="str">
            <v>경기문산중</v>
          </cell>
          <cell r="F12" t="str">
            <v>11.44</v>
          </cell>
        </row>
        <row r="13">
          <cell r="C13" t="str">
            <v>변진우</v>
          </cell>
          <cell r="E13" t="str">
            <v>경기경수중</v>
          </cell>
          <cell r="F13" t="str">
            <v>11.52</v>
          </cell>
        </row>
        <row r="14">
          <cell r="C14" t="str">
            <v>김문섭</v>
          </cell>
          <cell r="E14" t="str">
            <v>부원중</v>
          </cell>
          <cell r="F14" t="str">
            <v>11.65</v>
          </cell>
        </row>
        <row r="15">
          <cell r="C15" t="str">
            <v>차민오</v>
          </cell>
          <cell r="E15" t="str">
            <v>경기석우중</v>
          </cell>
          <cell r="F15" t="str">
            <v>11.81</v>
          </cell>
        </row>
        <row r="16">
          <cell r="C16" t="str">
            <v>배상운</v>
          </cell>
          <cell r="E16" t="str">
            <v>경기단원중</v>
          </cell>
          <cell r="F16" t="str">
            <v>11.83</v>
          </cell>
        </row>
        <row r="17">
          <cell r="C17" t="str">
            <v>이정규</v>
          </cell>
          <cell r="E17" t="str">
            <v>강원체육중</v>
          </cell>
          <cell r="F17" t="str">
            <v>12.01</v>
          </cell>
        </row>
        <row r="18">
          <cell r="C18" t="str">
            <v>손호영</v>
          </cell>
          <cell r="E18" t="str">
            <v>경기석우중</v>
          </cell>
          <cell r="F18" t="str">
            <v>12.17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0.0</v>
          </cell>
        </row>
        <row r="11">
          <cell r="C11" t="str">
            <v>박상우</v>
          </cell>
          <cell r="E11" t="str">
            <v>경기문산중</v>
          </cell>
          <cell r="F11" t="str">
            <v>22.86</v>
          </cell>
        </row>
        <row r="12">
          <cell r="C12" t="str">
            <v>변진우</v>
          </cell>
          <cell r="E12" t="str">
            <v>경기경수중</v>
          </cell>
          <cell r="F12" t="str">
            <v>23.13</v>
          </cell>
        </row>
        <row r="13">
          <cell r="C13" t="str">
            <v>천우성</v>
          </cell>
          <cell r="E13" t="str">
            <v>양양중</v>
          </cell>
          <cell r="F13" t="str">
            <v>23.64</v>
          </cell>
        </row>
        <row r="14">
          <cell r="C14" t="str">
            <v>김하현</v>
          </cell>
          <cell r="E14" t="str">
            <v>경기덕계중</v>
          </cell>
          <cell r="F14" t="str">
            <v>24.01</v>
          </cell>
        </row>
        <row r="15">
          <cell r="C15" t="str">
            <v>차민오</v>
          </cell>
          <cell r="E15" t="str">
            <v>경기석우중</v>
          </cell>
          <cell r="F15" t="str">
            <v>24.36</v>
          </cell>
        </row>
        <row r="16">
          <cell r="C16" t="str">
            <v>이정규</v>
          </cell>
          <cell r="E16" t="str">
            <v>강원체육중</v>
          </cell>
          <cell r="F16" t="str">
            <v>24.70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이수홍</v>
          </cell>
          <cell r="E11" t="str">
            <v>경기경안중</v>
          </cell>
          <cell r="F11" t="str">
            <v>50.82</v>
          </cell>
        </row>
        <row r="12">
          <cell r="C12" t="str">
            <v>한태건</v>
          </cell>
          <cell r="E12" t="str">
            <v>경기용인중</v>
          </cell>
          <cell r="F12" t="str">
            <v>51.81</v>
          </cell>
        </row>
        <row r="13">
          <cell r="C13" t="str">
            <v>배상운</v>
          </cell>
          <cell r="E13" t="str">
            <v>경기단원중</v>
          </cell>
          <cell r="F13" t="str">
            <v>52.54</v>
          </cell>
        </row>
        <row r="14">
          <cell r="C14" t="str">
            <v>이영민</v>
          </cell>
          <cell r="E14" t="str">
            <v>인천남중</v>
          </cell>
          <cell r="F14" t="str">
            <v>54.04</v>
          </cell>
        </row>
        <row r="15">
          <cell r="C15" t="str">
            <v>심재원</v>
          </cell>
          <cell r="E15" t="str">
            <v>경기대경중</v>
          </cell>
          <cell r="F15" t="str">
            <v>54.09</v>
          </cell>
        </row>
        <row r="16">
          <cell r="C16" t="str">
            <v>정희원</v>
          </cell>
          <cell r="E16" t="str">
            <v>경기봉담중</v>
          </cell>
          <cell r="F16" t="str">
            <v>54.89</v>
          </cell>
        </row>
        <row r="17">
          <cell r="C17" t="str">
            <v>박세민</v>
          </cell>
          <cell r="E17" t="str">
            <v>경기단원중</v>
          </cell>
          <cell r="F17" t="str">
            <v>56.24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한태건</v>
          </cell>
          <cell r="E11" t="str">
            <v>경기용인중</v>
          </cell>
          <cell r="F11" t="str">
            <v>2:02.45</v>
          </cell>
        </row>
        <row r="12">
          <cell r="C12" t="str">
            <v>이상윤</v>
          </cell>
          <cell r="E12" t="str">
            <v>강원체육중</v>
          </cell>
          <cell r="F12" t="str">
            <v>2:02.85</v>
          </cell>
        </row>
        <row r="13">
          <cell r="C13" t="str">
            <v>김세현</v>
          </cell>
          <cell r="E13" t="str">
            <v>경기신천중</v>
          </cell>
          <cell r="F13" t="str">
            <v>2:02.90</v>
          </cell>
        </row>
        <row r="14">
          <cell r="C14" t="str">
            <v>배성준</v>
          </cell>
          <cell r="E14" t="str">
            <v>경기회룡중</v>
          </cell>
          <cell r="F14" t="str">
            <v>2:05.76</v>
          </cell>
        </row>
        <row r="15">
          <cell r="C15" t="str">
            <v>최시후</v>
          </cell>
          <cell r="E15" t="str">
            <v>경기경수중</v>
          </cell>
          <cell r="F15" t="str">
            <v>2:09.83</v>
          </cell>
        </row>
        <row r="16">
          <cell r="C16" t="str">
            <v>이민찬</v>
          </cell>
          <cell r="E16" t="str">
            <v>성보중</v>
          </cell>
          <cell r="F16" t="str">
            <v>2:13.78</v>
          </cell>
        </row>
        <row r="17">
          <cell r="C17" t="str">
            <v>유우진</v>
          </cell>
          <cell r="E17" t="str">
            <v>배문중</v>
          </cell>
          <cell r="F17" t="str">
            <v>2:16.73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김은혁</v>
          </cell>
          <cell r="E11" t="str">
            <v>배문중</v>
          </cell>
          <cell r="F11" t="str">
            <v>4:05.18CR</v>
          </cell>
        </row>
        <row r="12">
          <cell r="C12" t="str">
            <v>김은성</v>
          </cell>
          <cell r="E12" t="str">
            <v>배문중</v>
          </cell>
          <cell r="F12" t="str">
            <v>4:15.19</v>
          </cell>
        </row>
        <row r="13">
          <cell r="C13" t="str">
            <v>유우진</v>
          </cell>
          <cell r="E13" t="str">
            <v>배문중</v>
          </cell>
          <cell r="F13" t="str">
            <v>4:20.93</v>
          </cell>
        </row>
        <row r="14">
          <cell r="C14" t="str">
            <v>김용빈</v>
          </cell>
          <cell r="E14" t="str">
            <v>양정중</v>
          </cell>
          <cell r="F14" t="str">
            <v>4:22.94</v>
          </cell>
        </row>
        <row r="15">
          <cell r="C15" t="str">
            <v>윤형준</v>
          </cell>
          <cell r="E15" t="str">
            <v>경주중</v>
          </cell>
          <cell r="F15" t="str">
            <v>4:26.19</v>
          </cell>
        </row>
        <row r="16">
          <cell r="C16" t="str">
            <v>유형석</v>
          </cell>
          <cell r="E16" t="str">
            <v>음성중</v>
          </cell>
          <cell r="F16" t="str">
            <v>4:26.42</v>
          </cell>
        </row>
        <row r="17">
          <cell r="C17" t="str">
            <v>윤지수</v>
          </cell>
          <cell r="E17" t="str">
            <v>양정중</v>
          </cell>
          <cell r="F17" t="str">
            <v>4:26.64</v>
          </cell>
        </row>
        <row r="18">
          <cell r="C18" t="str">
            <v>김재현</v>
          </cell>
          <cell r="E18" t="str">
            <v>배문중</v>
          </cell>
          <cell r="F18" t="str">
            <v>4:27.53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김은혁</v>
          </cell>
          <cell r="E11" t="str">
            <v>배문중</v>
          </cell>
          <cell r="F11" t="str">
            <v>8:56.45</v>
          </cell>
        </row>
        <row r="12">
          <cell r="C12" t="str">
            <v>김은성</v>
          </cell>
          <cell r="E12" t="str">
            <v>배문중</v>
          </cell>
          <cell r="F12" t="str">
            <v>9:21.21</v>
          </cell>
        </row>
        <row r="13">
          <cell r="C13" t="str">
            <v>김재현</v>
          </cell>
          <cell r="E13" t="str">
            <v>배문중</v>
          </cell>
          <cell r="F13" t="str">
            <v>9:26.19</v>
          </cell>
        </row>
        <row r="14">
          <cell r="C14" t="str">
            <v>김용빈</v>
          </cell>
          <cell r="E14" t="str">
            <v>양정중</v>
          </cell>
          <cell r="F14" t="str">
            <v>9:28.11</v>
          </cell>
        </row>
        <row r="15">
          <cell r="C15" t="str">
            <v>윤형준</v>
          </cell>
          <cell r="E15" t="str">
            <v>경주중</v>
          </cell>
          <cell r="F15" t="str">
            <v>9:44.53</v>
          </cell>
        </row>
        <row r="16">
          <cell r="C16" t="str">
            <v>심주완</v>
          </cell>
          <cell r="E16" t="str">
            <v>배문중</v>
          </cell>
          <cell r="F16" t="str">
            <v>9:46.55</v>
          </cell>
        </row>
        <row r="17">
          <cell r="C17" t="str">
            <v>한현수</v>
          </cell>
          <cell r="E17" t="str">
            <v>경기동부중</v>
          </cell>
          <cell r="F17" t="str">
            <v>9:55.37</v>
          </cell>
        </row>
        <row r="18">
          <cell r="C18" t="str">
            <v>이도훈</v>
          </cell>
          <cell r="E18" t="str">
            <v>경주중</v>
          </cell>
          <cell r="F18" t="str">
            <v>9:55.87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 t="str">
            <v>1.2</v>
          </cell>
        </row>
        <row r="11">
          <cell r="C11" t="str">
            <v>김건우</v>
          </cell>
          <cell r="E11" t="str">
            <v>경기와동중</v>
          </cell>
          <cell r="F11" t="str">
            <v>15.48</v>
          </cell>
        </row>
        <row r="12">
          <cell r="C12" t="str">
            <v>장영진</v>
          </cell>
          <cell r="E12" t="str">
            <v>대전대신중</v>
          </cell>
          <cell r="F12" t="str">
            <v>15.99</v>
          </cell>
        </row>
        <row r="13">
          <cell r="C13" t="str">
            <v>김현태</v>
          </cell>
          <cell r="E13" t="str">
            <v>서생중</v>
          </cell>
          <cell r="F13" t="str">
            <v>16.42</v>
          </cell>
        </row>
        <row r="14">
          <cell r="C14" t="str">
            <v>이민상</v>
          </cell>
          <cell r="E14" t="str">
            <v>김화중</v>
          </cell>
          <cell r="F14" t="str">
            <v>16.97</v>
          </cell>
        </row>
        <row r="15">
          <cell r="C15" t="str">
            <v>이준상</v>
          </cell>
          <cell r="E15" t="str">
            <v>경기덕계중</v>
          </cell>
          <cell r="F15" t="str">
            <v>17.01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김홍성</v>
          </cell>
          <cell r="E11" t="str">
            <v>배문중</v>
          </cell>
          <cell r="F11" t="str">
            <v>14:19.45</v>
          </cell>
        </row>
        <row r="12">
          <cell r="C12" t="str">
            <v>김예훈</v>
          </cell>
          <cell r="E12" t="str">
            <v>경기송내중앙중</v>
          </cell>
          <cell r="F12" t="str">
            <v>15:26.89</v>
          </cell>
        </row>
        <row r="13">
          <cell r="C13" t="str">
            <v>김가람</v>
          </cell>
          <cell r="E13" t="str">
            <v>솔올중</v>
          </cell>
          <cell r="F13" t="str">
            <v>16:58.21</v>
          </cell>
        </row>
        <row r="14">
          <cell r="C14" t="str">
            <v>김성욱</v>
          </cell>
          <cell r="E14" t="str">
            <v>양양중</v>
          </cell>
          <cell r="F14" t="str">
            <v>18:12.65</v>
          </cell>
        </row>
        <row r="15">
          <cell r="C15" t="str">
            <v>김도연</v>
          </cell>
          <cell r="E15" t="str">
            <v>경기송내중앙중</v>
          </cell>
          <cell r="F15" t="str">
            <v>18:38.55</v>
          </cell>
        </row>
        <row r="16">
          <cell r="C16" t="str">
            <v>최중민</v>
          </cell>
          <cell r="E16" t="str">
            <v>강릉중</v>
          </cell>
          <cell r="F16" t="str">
            <v>18:58.25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용현건 정태식 곽희우 김문섭</v>
          </cell>
          <cell r="E11" t="str">
            <v>부원중</v>
          </cell>
          <cell r="F11" t="str">
            <v>45.32</v>
          </cell>
        </row>
        <row r="12">
          <cell r="C12" t="str">
            <v>김민우  이영민 김승우 김현</v>
          </cell>
          <cell r="E12" t="str">
            <v>인천남중</v>
          </cell>
          <cell r="F12" t="str">
            <v>46.16</v>
          </cell>
        </row>
        <row r="13">
          <cell r="C13" t="str">
            <v>윤준호 차민오 손호영 김도혁</v>
          </cell>
          <cell r="E13" t="str">
            <v>경기석우중</v>
          </cell>
          <cell r="F13" t="str">
            <v>46.99</v>
          </cell>
        </row>
        <row r="14">
          <cell r="C14" t="str">
            <v xml:space="preserve">유기현 한태건 김민혁 한재민 </v>
          </cell>
          <cell r="E14" t="str">
            <v>경기용인중</v>
          </cell>
          <cell r="F14" t="str">
            <v>47.07</v>
          </cell>
        </row>
        <row r="15">
          <cell r="C15" t="str">
            <v xml:space="preserve">장용민 김수하 신광근 노현서 </v>
          </cell>
          <cell r="E15" t="str">
            <v>서곶중</v>
          </cell>
          <cell r="F15" t="str">
            <v>47.13</v>
          </cell>
        </row>
        <row r="16">
          <cell r="C16" t="str">
            <v>김민승 고준호 이상훈 나도원</v>
          </cell>
          <cell r="E16" t="str">
            <v>경기송운중</v>
          </cell>
          <cell r="F16" t="str">
            <v>47.18</v>
          </cell>
        </row>
        <row r="17">
          <cell r="C17" t="str">
            <v>노유래 길혁진 김관희 인성민</v>
          </cell>
          <cell r="E17" t="str">
            <v>경기소래중</v>
          </cell>
          <cell r="F17" t="str">
            <v>48.40</v>
          </cell>
        </row>
        <row r="18">
          <cell r="C18" t="str">
            <v xml:space="preserve">이영욱 한지상 오준서 이민찬 </v>
          </cell>
          <cell r="E18" t="str">
            <v>성보중</v>
          </cell>
          <cell r="F18" t="str">
            <v>48.44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김민우 이영민 김승우 김현</v>
          </cell>
          <cell r="E11" t="str">
            <v>인천남중</v>
          </cell>
          <cell r="F11" t="str">
            <v>3:42.43</v>
          </cell>
        </row>
        <row r="12">
          <cell r="C12" t="str">
            <v>유기현 한태건 한재민 김민혁</v>
          </cell>
          <cell r="E12" t="str">
            <v>경기용인중</v>
          </cell>
          <cell r="F12" t="str">
            <v>3:45.64</v>
          </cell>
        </row>
        <row r="13">
          <cell r="C13" t="str">
            <v>장용민 서종윤 노현서 박기범</v>
          </cell>
          <cell r="E13" t="str">
            <v>서곶중</v>
          </cell>
          <cell r="F13" t="str">
            <v>3:46.97</v>
          </cell>
        </row>
        <row r="14">
          <cell r="C14" t="str">
            <v>고준호 김민승 이상훈 나도원</v>
          </cell>
          <cell r="E14" t="str">
            <v>경기송운중</v>
          </cell>
          <cell r="F14" t="str">
            <v>3:51.52</v>
          </cell>
        </row>
        <row r="15">
          <cell r="C15" t="str">
            <v xml:space="preserve">김도혁 차민오 손호영 윤준호 </v>
          </cell>
          <cell r="E15" t="str">
            <v>경기석우중</v>
          </cell>
          <cell r="F15" t="str">
            <v>3:52.02</v>
          </cell>
        </row>
        <row r="16">
          <cell r="C16" t="str">
            <v xml:space="preserve">길혁진 김관희 노유래 인성민 </v>
          </cell>
          <cell r="E16" t="str">
            <v>경기소래중</v>
          </cell>
          <cell r="F16" t="str">
            <v>3:53.10</v>
          </cell>
        </row>
        <row r="17">
          <cell r="C17" t="str">
            <v>정희원 정장우 권민준 이건우</v>
          </cell>
          <cell r="E17" t="str">
            <v>경기봉담중</v>
          </cell>
          <cell r="F17" t="str">
            <v>4:01.08</v>
          </cell>
        </row>
        <row r="18">
          <cell r="C18" t="str">
            <v>김세하 김우주 김민석 송민우</v>
          </cell>
          <cell r="E18" t="str">
            <v>서생중</v>
          </cell>
          <cell r="F18" t="str">
            <v>4:06.50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최진우</v>
          </cell>
          <cell r="E11" t="str">
            <v>울산스포츠과학중</v>
          </cell>
          <cell r="F11" t="str">
            <v>1.97CR</v>
          </cell>
        </row>
        <row r="12">
          <cell r="C12" t="str">
            <v>황주성</v>
          </cell>
          <cell r="E12" t="str">
            <v>강원체육중</v>
          </cell>
          <cell r="F12" t="str">
            <v>1.70</v>
          </cell>
        </row>
        <row r="13">
          <cell r="C13" t="str">
            <v>권용환</v>
          </cell>
          <cell r="E13" t="str">
            <v>부원중</v>
          </cell>
          <cell r="F13" t="str">
            <v>1.65</v>
          </cell>
        </row>
        <row r="14">
          <cell r="C14" t="str">
            <v>엄태현</v>
          </cell>
          <cell r="E14" t="str">
            <v>강원체육중</v>
          </cell>
          <cell r="F14" t="str">
            <v>1.65</v>
          </cell>
        </row>
        <row r="15">
          <cell r="C15" t="str">
            <v>류동원</v>
          </cell>
          <cell r="E15" t="str">
            <v>울산스포츠과학중</v>
          </cell>
          <cell r="F15" t="str">
            <v>1.55</v>
          </cell>
        </row>
      </sheetData>
      <sheetData sheetId="1"/>
      <sheetData sheetId="2">
        <row r="11">
          <cell r="C11" t="str">
            <v>김준서</v>
          </cell>
          <cell r="E11" t="str">
            <v>경북체육중</v>
          </cell>
          <cell r="F11" t="str">
            <v>6.47</v>
          </cell>
          <cell r="G11" t="str">
            <v>1.1</v>
          </cell>
        </row>
        <row r="12">
          <cell r="C12" t="str">
            <v>유환희</v>
          </cell>
          <cell r="E12" t="str">
            <v>강원체육중</v>
          </cell>
          <cell r="F12" t="str">
            <v>6.40</v>
          </cell>
          <cell r="G12" t="str">
            <v>0.8</v>
          </cell>
        </row>
        <row r="13">
          <cell r="C13" t="str">
            <v>정건우</v>
          </cell>
          <cell r="E13" t="str">
            <v>전라중</v>
          </cell>
          <cell r="F13" t="str">
            <v>6.15</v>
          </cell>
          <cell r="G13" t="str">
            <v>1.9</v>
          </cell>
        </row>
        <row r="14">
          <cell r="C14" t="str">
            <v>김준서</v>
          </cell>
          <cell r="E14" t="str">
            <v>경기별망중</v>
          </cell>
          <cell r="F14" t="str">
            <v>5.93</v>
          </cell>
          <cell r="G14" t="str">
            <v>0.9</v>
          </cell>
        </row>
        <row r="15">
          <cell r="C15" t="str">
            <v>오항석</v>
          </cell>
          <cell r="E15" t="str">
            <v>서생중</v>
          </cell>
          <cell r="F15" t="str">
            <v>5.91</v>
          </cell>
          <cell r="G15" t="str">
            <v>0.4</v>
          </cell>
        </row>
        <row r="16">
          <cell r="C16" t="str">
            <v>김정현</v>
          </cell>
          <cell r="E16" t="str">
            <v>태인중</v>
          </cell>
          <cell r="F16" t="str">
            <v>5.78</v>
          </cell>
          <cell r="G16" t="str">
            <v>0.7</v>
          </cell>
        </row>
        <row r="17">
          <cell r="C17" t="str">
            <v>송민우</v>
          </cell>
          <cell r="E17" t="str">
            <v>서생중</v>
          </cell>
          <cell r="F17" t="str">
            <v>5.64</v>
          </cell>
          <cell r="G17" t="str">
            <v>-0.9</v>
          </cell>
        </row>
        <row r="18">
          <cell r="C18" t="str">
            <v>오승민</v>
          </cell>
          <cell r="E18" t="str">
            <v>경기능곡중</v>
          </cell>
          <cell r="F18" t="str">
            <v>5.60</v>
          </cell>
          <cell r="G18" t="str">
            <v>-1.8</v>
          </cell>
        </row>
      </sheetData>
      <sheetData sheetId="3">
        <row r="11">
          <cell r="C11" t="str">
            <v>정태식</v>
          </cell>
          <cell r="E11" t="str">
            <v>부원중</v>
          </cell>
          <cell r="F11" t="str">
            <v>14.03</v>
          </cell>
          <cell r="G11" t="str">
            <v>0.5</v>
          </cell>
        </row>
        <row r="12">
          <cell r="C12" t="str">
            <v>서성빈</v>
          </cell>
          <cell r="E12" t="str">
            <v>대구체육중</v>
          </cell>
          <cell r="F12" t="str">
            <v>13.95</v>
          </cell>
          <cell r="G12" t="str">
            <v>0.3</v>
          </cell>
        </row>
        <row r="13">
          <cell r="C13" t="str">
            <v>김준서</v>
          </cell>
          <cell r="E13" t="str">
            <v>경기별망중</v>
          </cell>
          <cell r="F13" t="str">
            <v>12.90</v>
          </cell>
          <cell r="G13" t="str">
            <v>0.1</v>
          </cell>
        </row>
        <row r="14">
          <cell r="C14" t="str">
            <v>정건우</v>
          </cell>
          <cell r="E14" t="str">
            <v>전라중</v>
          </cell>
          <cell r="F14" t="str">
            <v>12.53</v>
          </cell>
          <cell r="G14" t="str">
            <v>0.7</v>
          </cell>
        </row>
        <row r="15">
          <cell r="C15" t="str">
            <v>유환희</v>
          </cell>
          <cell r="E15" t="str">
            <v>강원체육중</v>
          </cell>
          <cell r="F15" t="str">
            <v>12.27</v>
          </cell>
          <cell r="G15" t="str">
            <v>0.2</v>
          </cell>
        </row>
        <row r="16">
          <cell r="C16" t="str">
            <v>김지민</v>
          </cell>
          <cell r="E16" t="str">
            <v>경기별망중</v>
          </cell>
          <cell r="F16" t="str">
            <v>11.97</v>
          </cell>
          <cell r="G16" t="str">
            <v>0.3</v>
          </cell>
        </row>
        <row r="17">
          <cell r="C17" t="str">
            <v>남기준</v>
          </cell>
          <cell r="E17" t="str">
            <v>경기봉담중</v>
          </cell>
          <cell r="F17" t="str">
            <v>11.58</v>
          </cell>
          <cell r="G17" t="str">
            <v>0.8</v>
          </cell>
        </row>
      </sheetData>
      <sheetData sheetId="4">
        <row r="11">
          <cell r="C11" t="str">
            <v>박민재</v>
          </cell>
          <cell r="E11" t="str">
            <v>당진원당중</v>
          </cell>
          <cell r="F11" t="str">
            <v>19.44CR</v>
          </cell>
        </row>
        <row r="12">
          <cell r="C12" t="str">
            <v>오예찬</v>
          </cell>
          <cell r="E12" t="str">
            <v>경기동부중</v>
          </cell>
          <cell r="F12" t="str">
            <v>15.83</v>
          </cell>
        </row>
        <row r="13">
          <cell r="C13" t="str">
            <v>원찬우</v>
          </cell>
          <cell r="E13" t="str">
            <v>반곡중</v>
          </cell>
          <cell r="F13" t="str">
            <v>14.23</v>
          </cell>
        </row>
        <row r="14">
          <cell r="C14" t="str">
            <v>장영민</v>
          </cell>
          <cell r="E14" t="str">
            <v>충주중</v>
          </cell>
          <cell r="F14" t="str">
            <v>12.73</v>
          </cell>
        </row>
        <row r="15">
          <cell r="C15" t="str">
            <v>김우현</v>
          </cell>
          <cell r="E15" t="str">
            <v>경기시흥중</v>
          </cell>
          <cell r="F15" t="str">
            <v>11.28</v>
          </cell>
        </row>
        <row r="16">
          <cell r="C16" t="str">
            <v>최태훈</v>
          </cell>
          <cell r="E16" t="str">
            <v>경기시흥중</v>
          </cell>
          <cell r="F16" t="str">
            <v>11.18</v>
          </cell>
        </row>
        <row r="17">
          <cell r="C17" t="str">
            <v>석준영</v>
          </cell>
          <cell r="E17" t="str">
            <v>경기과천문원중</v>
          </cell>
          <cell r="F17" t="str">
            <v>10.70</v>
          </cell>
        </row>
        <row r="18">
          <cell r="C18" t="str">
            <v>안중서</v>
          </cell>
          <cell r="E18" t="str">
            <v>경기별망중</v>
          </cell>
          <cell r="F18" t="str">
            <v>10.33</v>
          </cell>
        </row>
      </sheetData>
      <sheetData sheetId="5">
        <row r="11">
          <cell r="C11" t="str">
            <v>박민재</v>
          </cell>
          <cell r="E11" t="str">
            <v>당진원당중</v>
          </cell>
          <cell r="F11" t="str">
            <v>63.04CR</v>
          </cell>
        </row>
        <row r="12">
          <cell r="C12" t="str">
            <v>강석원</v>
          </cell>
          <cell r="E12" t="str">
            <v>반곡중</v>
          </cell>
          <cell r="F12" t="str">
            <v>54.35</v>
          </cell>
        </row>
        <row r="13">
          <cell r="C13" t="str">
            <v>김태완</v>
          </cell>
          <cell r="E13" t="str">
            <v>전북체육중</v>
          </cell>
          <cell r="F13" t="str">
            <v>42.41</v>
          </cell>
        </row>
        <row r="14">
          <cell r="C14" t="str">
            <v>오예찬</v>
          </cell>
          <cell r="E14" t="str">
            <v>경기동부중</v>
          </cell>
          <cell r="F14" t="str">
            <v>41.01</v>
          </cell>
        </row>
        <row r="15">
          <cell r="C15" t="str">
            <v>최태훈</v>
          </cell>
          <cell r="E15" t="str">
            <v>경기시흥중</v>
          </cell>
          <cell r="F15" t="str">
            <v>40.78</v>
          </cell>
        </row>
        <row r="16">
          <cell r="C16" t="str">
            <v>장영민</v>
          </cell>
          <cell r="E16" t="str">
            <v>충주중</v>
          </cell>
          <cell r="F16" t="str">
            <v>36.75</v>
          </cell>
        </row>
        <row r="17">
          <cell r="C17" t="str">
            <v>김철민</v>
          </cell>
          <cell r="E17" t="str">
            <v>김화중</v>
          </cell>
          <cell r="F17" t="str">
            <v>31.50</v>
          </cell>
        </row>
      </sheetData>
      <sheetData sheetId="6">
        <row r="11">
          <cell r="C11" t="str">
            <v>강석원</v>
          </cell>
          <cell r="E11" t="str">
            <v>반곡중</v>
          </cell>
          <cell r="F11" t="str">
            <v>54.25</v>
          </cell>
        </row>
        <row r="12">
          <cell r="C12" t="str">
            <v>김호준</v>
          </cell>
          <cell r="E12" t="str">
            <v>대전대신중</v>
          </cell>
          <cell r="F12" t="str">
            <v>52.85</v>
          </cell>
        </row>
        <row r="13">
          <cell r="C13" t="str">
            <v>심하민</v>
          </cell>
          <cell r="E13" t="str">
            <v>전북체육중</v>
          </cell>
          <cell r="F13" t="str">
            <v>52.33</v>
          </cell>
        </row>
        <row r="14">
          <cell r="C14" t="str">
            <v>이서준</v>
          </cell>
          <cell r="E14" t="str">
            <v>부원중</v>
          </cell>
          <cell r="F14" t="str">
            <v>48.26</v>
          </cell>
        </row>
        <row r="15">
          <cell r="C15" t="str">
            <v>유정재</v>
          </cell>
          <cell r="E15" t="str">
            <v>대전대신중</v>
          </cell>
          <cell r="F15" t="str">
            <v>43.00</v>
          </cell>
        </row>
        <row r="16">
          <cell r="C16" t="str">
            <v>이강한</v>
          </cell>
          <cell r="E16" t="str">
            <v>경기회룡중</v>
          </cell>
          <cell r="F16" t="str">
            <v>42.79</v>
          </cell>
        </row>
        <row r="17">
          <cell r="C17" t="str">
            <v>김민찬</v>
          </cell>
          <cell r="E17" t="str">
            <v>강원체육중</v>
          </cell>
          <cell r="F17" t="str">
            <v>35.70</v>
          </cell>
        </row>
        <row r="18">
          <cell r="C18" t="str">
            <v>김주완</v>
          </cell>
          <cell r="E18" t="str">
            <v>경기와동중</v>
          </cell>
          <cell r="F18" t="str">
            <v>35.64</v>
          </cell>
        </row>
      </sheetData>
      <sheetData sheetId="7">
        <row r="11">
          <cell r="C11" t="str">
            <v>김현태</v>
          </cell>
          <cell r="E11" t="str">
            <v>서생중</v>
          </cell>
          <cell r="F11" t="str">
            <v>2,796점</v>
          </cell>
        </row>
        <row r="12">
          <cell r="C12" t="str">
            <v>임태훈</v>
          </cell>
          <cell r="E12" t="str">
            <v>성보중</v>
          </cell>
          <cell r="F12" t="str">
            <v>2,435점</v>
          </cell>
        </row>
        <row r="13">
          <cell r="C13" t="str">
            <v>오항석</v>
          </cell>
          <cell r="E13" t="str">
            <v>서생중</v>
          </cell>
          <cell r="F13" t="str">
            <v>1,959점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0.0</v>
          </cell>
        </row>
        <row r="11">
          <cell r="C11" t="str">
            <v>오소희</v>
          </cell>
          <cell r="E11" t="str">
            <v>인화여자중</v>
          </cell>
          <cell r="F11" t="str">
            <v>12.47</v>
          </cell>
        </row>
        <row r="12">
          <cell r="C12" t="str">
            <v>최윤경</v>
          </cell>
          <cell r="E12" t="str">
            <v>경기덕계중</v>
          </cell>
          <cell r="F12" t="str">
            <v>12.60</v>
          </cell>
        </row>
        <row r="13">
          <cell r="C13" t="str">
            <v>김수연</v>
          </cell>
          <cell r="E13" t="str">
            <v>인화여자중</v>
          </cell>
          <cell r="F13" t="str">
            <v>12.80</v>
          </cell>
        </row>
        <row r="14">
          <cell r="C14" t="str">
            <v>전서영</v>
          </cell>
          <cell r="E14" t="str">
            <v>경명여자중</v>
          </cell>
          <cell r="F14" t="str">
            <v>12.88</v>
          </cell>
        </row>
        <row r="15">
          <cell r="C15" t="str">
            <v>전은우</v>
          </cell>
          <cell r="E15" t="str">
            <v>경기덕계중</v>
          </cell>
          <cell r="F15" t="str">
            <v>12.95</v>
          </cell>
        </row>
        <row r="16">
          <cell r="C16" t="str">
            <v>손주희</v>
          </cell>
          <cell r="E16" t="str">
            <v>경기시곡중</v>
          </cell>
          <cell r="F16" t="str">
            <v>13.09</v>
          </cell>
        </row>
        <row r="17">
          <cell r="C17" t="str">
            <v>임하늘</v>
          </cell>
          <cell r="E17" t="str">
            <v>경기덕정중</v>
          </cell>
          <cell r="F17" t="str">
            <v>13.19</v>
          </cell>
        </row>
        <row r="18">
          <cell r="C18" t="str">
            <v>진수인</v>
          </cell>
          <cell r="E18" t="str">
            <v>경기동부중</v>
          </cell>
          <cell r="F18" t="str">
            <v>13.32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1.8</v>
          </cell>
        </row>
        <row r="11">
          <cell r="C11" t="str">
            <v>이수영</v>
          </cell>
          <cell r="E11" t="str">
            <v>가좌여자중</v>
          </cell>
          <cell r="F11" t="str">
            <v>26.21</v>
          </cell>
        </row>
        <row r="12">
          <cell r="C12" t="str">
            <v>김아진</v>
          </cell>
          <cell r="E12" t="str">
            <v>경기관양중</v>
          </cell>
          <cell r="F12" t="str">
            <v>26.35</v>
          </cell>
        </row>
        <row r="13">
          <cell r="C13" t="str">
            <v>임하늘</v>
          </cell>
          <cell r="E13" t="str">
            <v>경기덕정중</v>
          </cell>
          <cell r="F13" t="str">
            <v>26.88</v>
          </cell>
        </row>
        <row r="14">
          <cell r="C14" t="str">
            <v>전서영</v>
          </cell>
          <cell r="E14" t="str">
            <v>경명여자중</v>
          </cell>
          <cell r="F14" t="str">
            <v>27.12</v>
          </cell>
        </row>
        <row r="15">
          <cell r="C15" t="str">
            <v>이시현</v>
          </cell>
          <cell r="E15" t="str">
            <v>경기관양중</v>
          </cell>
          <cell r="F15" t="str">
            <v>27.45</v>
          </cell>
        </row>
        <row r="16">
          <cell r="C16" t="str">
            <v>윤주희</v>
          </cell>
          <cell r="E16" t="str">
            <v>경기문산수억중</v>
          </cell>
          <cell r="F16" t="str">
            <v>27.45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이수영</v>
          </cell>
          <cell r="E11" t="str">
            <v>가좌여자중</v>
          </cell>
          <cell r="F11" t="str">
            <v>59.66</v>
          </cell>
        </row>
        <row r="12">
          <cell r="C12" t="str">
            <v>최윤경</v>
          </cell>
          <cell r="E12" t="str">
            <v>경기덕계중</v>
          </cell>
          <cell r="F12" t="str">
            <v>1:00.61</v>
          </cell>
        </row>
        <row r="13">
          <cell r="C13" t="str">
            <v>이민경</v>
          </cell>
          <cell r="E13" t="str">
            <v>경기송운중</v>
          </cell>
          <cell r="F13" t="str">
            <v>1:01.64</v>
          </cell>
        </row>
        <row r="14">
          <cell r="C14" t="str">
            <v>박정은</v>
          </cell>
          <cell r="E14" t="str">
            <v>김천한일여자중</v>
          </cell>
          <cell r="F14" t="str">
            <v>1:04.55</v>
          </cell>
        </row>
        <row r="15">
          <cell r="C15" t="str">
            <v>노한결</v>
          </cell>
          <cell r="E15" t="str">
            <v>경기와동중</v>
          </cell>
          <cell r="F15" t="str">
            <v>1:04.87</v>
          </cell>
        </row>
        <row r="16">
          <cell r="C16" t="str">
            <v>박은서</v>
          </cell>
          <cell r="E16" t="str">
            <v>부원여자중</v>
          </cell>
          <cell r="F16" t="str">
            <v>1:08.68</v>
          </cell>
        </row>
        <row r="17">
          <cell r="C17" t="str">
            <v>김세영</v>
          </cell>
          <cell r="E17" t="str">
            <v>대원중</v>
          </cell>
          <cell r="F17" t="str">
            <v>1:09.76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박우림</v>
          </cell>
          <cell r="E11" t="str">
            <v>정선중</v>
          </cell>
          <cell r="F11" t="str">
            <v>2:19.44</v>
          </cell>
        </row>
        <row r="12">
          <cell r="C12" t="str">
            <v>박정은</v>
          </cell>
          <cell r="E12" t="str">
            <v>김천한일여자중</v>
          </cell>
          <cell r="F12" t="str">
            <v>2:24.44</v>
          </cell>
        </row>
        <row r="13">
          <cell r="C13" t="str">
            <v>김다연</v>
          </cell>
          <cell r="E13" t="str">
            <v>경기진건중</v>
          </cell>
          <cell r="F13" t="str">
            <v>2:27.82</v>
          </cell>
        </row>
        <row r="14">
          <cell r="C14" t="str">
            <v>조수빈</v>
          </cell>
          <cell r="E14" t="str">
            <v>태인중</v>
          </cell>
          <cell r="F14" t="str">
            <v>2:30.08</v>
          </cell>
        </row>
        <row r="15">
          <cell r="C15" t="str">
            <v>이희수</v>
          </cell>
          <cell r="E15" t="str">
            <v>경기용인중</v>
          </cell>
          <cell r="F15" t="str">
            <v>2:34.45</v>
          </cell>
        </row>
        <row r="16">
          <cell r="C16" t="str">
            <v>노지영</v>
          </cell>
          <cell r="E16" t="str">
            <v>원주여자중</v>
          </cell>
          <cell r="F16" t="str">
            <v>2:40.54</v>
          </cell>
        </row>
        <row r="17">
          <cell r="C17" t="str">
            <v>김세영</v>
          </cell>
          <cell r="E17" t="str">
            <v>대원중</v>
          </cell>
          <cell r="F17" t="str">
            <v>2:44.69</v>
          </cell>
        </row>
        <row r="18">
          <cell r="C18" t="str">
            <v>정윤서</v>
          </cell>
          <cell r="E18" t="str">
            <v>울산스포츠과학중</v>
          </cell>
          <cell r="F18" t="str">
            <v>2:52.55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박우림</v>
          </cell>
          <cell r="E11" t="str">
            <v>정선중</v>
          </cell>
          <cell r="F11" t="str">
            <v>5:01.58</v>
          </cell>
        </row>
        <row r="12">
          <cell r="C12" t="str">
            <v>노지영</v>
          </cell>
          <cell r="E12" t="str">
            <v>원주여자중</v>
          </cell>
          <cell r="F12" t="str">
            <v>5:13.11</v>
          </cell>
        </row>
        <row r="13">
          <cell r="C13" t="str">
            <v>이희수</v>
          </cell>
          <cell r="E13" t="str">
            <v>경기용인중</v>
          </cell>
          <cell r="F13" t="str">
            <v>5:13.37</v>
          </cell>
        </row>
        <row r="14">
          <cell r="C14" t="str">
            <v>박지빈</v>
          </cell>
          <cell r="E14" t="str">
            <v>경기철산중</v>
          </cell>
          <cell r="F14" t="str">
            <v>5:22.79</v>
          </cell>
        </row>
        <row r="15">
          <cell r="C15" t="str">
            <v>조수빈</v>
          </cell>
          <cell r="E15" t="str">
            <v>태인중</v>
          </cell>
          <cell r="F15" t="str">
            <v>5:23.39</v>
          </cell>
        </row>
        <row r="16">
          <cell r="C16" t="str">
            <v>박예담</v>
          </cell>
          <cell r="E16" t="str">
            <v>부원여자중</v>
          </cell>
          <cell r="F16" t="str">
            <v>5:24.90</v>
          </cell>
        </row>
        <row r="17">
          <cell r="C17" t="str">
            <v>김태희</v>
          </cell>
          <cell r="E17" t="str">
            <v>설온중</v>
          </cell>
          <cell r="F17" t="str">
            <v>5:29.97</v>
          </cell>
        </row>
        <row r="18">
          <cell r="C18" t="str">
            <v>정윤서</v>
          </cell>
          <cell r="E18" t="str">
            <v>울산스포츠과학중</v>
          </cell>
          <cell r="F18" t="str">
            <v>5:44.51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송하늘</v>
          </cell>
          <cell r="E11" t="str">
            <v>강릉중</v>
          </cell>
          <cell r="F11" t="str">
            <v>12:39.60</v>
          </cell>
        </row>
        <row r="12">
          <cell r="C12" t="str">
            <v>양소은</v>
          </cell>
          <cell r="E12" t="str">
            <v>김천한일여자중</v>
          </cell>
          <cell r="F12" t="str">
            <v>12:46.57</v>
          </cell>
        </row>
        <row r="13">
          <cell r="C13" t="str">
            <v>천주현</v>
          </cell>
          <cell r="E13" t="str">
            <v>울산스포츠과학중</v>
          </cell>
          <cell r="F13" t="str">
            <v>12:54.01</v>
          </cell>
        </row>
        <row r="14">
          <cell r="C14" t="str">
            <v>정선우</v>
          </cell>
          <cell r="E14" t="str">
            <v>경기경안중</v>
          </cell>
          <cell r="F14" t="str">
            <v>13:46.54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0.3</v>
          </cell>
        </row>
        <row r="11">
          <cell r="C11" t="str">
            <v>여채빈</v>
          </cell>
          <cell r="E11" t="str">
            <v>경기문산중</v>
          </cell>
          <cell r="F11" t="str">
            <v>16.09</v>
          </cell>
        </row>
        <row r="12">
          <cell r="C12" t="str">
            <v>이주원</v>
          </cell>
          <cell r="E12" t="str">
            <v>울산스포츠과학중</v>
          </cell>
          <cell r="F12" t="str">
            <v>16.18</v>
          </cell>
        </row>
        <row r="13">
          <cell r="C13" t="str">
            <v>신은정</v>
          </cell>
          <cell r="E13" t="str">
            <v>경명여자중</v>
          </cell>
          <cell r="F13" t="str">
            <v>18.54</v>
          </cell>
        </row>
        <row r="14">
          <cell r="C14" t="str">
            <v>노애영</v>
          </cell>
          <cell r="E14" t="str">
            <v>경기덕정중</v>
          </cell>
          <cell r="F14" t="str">
            <v>18.70</v>
          </cell>
        </row>
        <row r="15">
          <cell r="C15" t="str">
            <v>우다연</v>
          </cell>
          <cell r="E15" t="str">
            <v>이목중</v>
          </cell>
          <cell r="F15" t="str">
            <v>18.87</v>
          </cell>
        </row>
        <row r="16">
          <cell r="C16" t="str">
            <v>이은비</v>
          </cell>
          <cell r="E16" t="str">
            <v>경기용인중</v>
          </cell>
          <cell r="F16" t="str">
            <v>19.55</v>
          </cell>
        </row>
        <row r="17">
          <cell r="C17" t="str">
            <v>모상희</v>
          </cell>
          <cell r="E17" t="str">
            <v>경기소래중</v>
          </cell>
          <cell r="F17" t="str">
            <v>19.78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나희진</v>
          </cell>
          <cell r="E11" t="str">
            <v>경기철산중</v>
          </cell>
          <cell r="F11" t="str">
            <v>16:32.35</v>
          </cell>
        </row>
        <row r="12">
          <cell r="C12" t="str">
            <v>신소영</v>
          </cell>
          <cell r="E12" t="str">
            <v>경기철산중</v>
          </cell>
          <cell r="F12" t="str">
            <v>18:28.04</v>
          </cell>
        </row>
        <row r="13">
          <cell r="C13" t="str">
            <v>이윤서</v>
          </cell>
          <cell r="E13" t="str">
            <v>경기금파중</v>
          </cell>
          <cell r="F13" t="str">
            <v>18:53.81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 xml:space="preserve">김수연 허승채 오소희 이가은 </v>
          </cell>
          <cell r="E11" t="str">
            <v>인화여자중</v>
          </cell>
          <cell r="F11" t="str">
            <v>50.84</v>
          </cell>
        </row>
        <row r="12">
          <cell r="C12" t="str">
            <v>김예원 김아진 신예빈 이시현</v>
          </cell>
          <cell r="E12" t="str">
            <v>경기관양중</v>
          </cell>
          <cell r="F12" t="str">
            <v>51.55</v>
          </cell>
        </row>
        <row r="13">
          <cell r="C13" t="str">
            <v xml:space="preserve">박준희 노한결 이정아 이정연 </v>
          </cell>
          <cell r="E13" t="str">
            <v>경기와동중</v>
          </cell>
          <cell r="F13" t="str">
            <v>53.15</v>
          </cell>
        </row>
        <row r="14">
          <cell r="C14" t="str">
            <v>강윤지 정신비 이소현 윤주희</v>
          </cell>
          <cell r="E14" t="str">
            <v>경기문산수억중</v>
          </cell>
          <cell r="F14" t="str">
            <v>53.41</v>
          </cell>
        </row>
        <row r="15">
          <cell r="C15" t="str">
            <v>김환희 김민경 노연우 김민서</v>
          </cell>
          <cell r="E15" t="str">
            <v>경기백현중</v>
          </cell>
          <cell r="F15" t="str">
            <v>55.34</v>
          </cell>
        </row>
        <row r="16">
          <cell r="C16" t="str">
            <v>신미진 이희수 이슬기 이은비</v>
          </cell>
          <cell r="E16" t="str">
            <v>경기용인중</v>
          </cell>
          <cell r="F16" t="str">
            <v>56.44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이가은 오소희 김수연 허승채</v>
          </cell>
          <cell r="E11" t="str">
            <v>인화여자중</v>
          </cell>
          <cell r="F11" t="str">
            <v>4:19.96</v>
          </cell>
        </row>
        <row r="12">
          <cell r="C12" t="str">
            <v xml:space="preserve">정지율희 이정아 문지혜 노한결 </v>
          </cell>
          <cell r="E12" t="str">
            <v>경기와동중</v>
          </cell>
          <cell r="F12" t="str">
            <v>4:25.50</v>
          </cell>
        </row>
        <row r="13">
          <cell r="C13" t="str">
            <v xml:space="preserve">권민 오새아 김나경 이예슬 </v>
          </cell>
          <cell r="E13" t="str">
            <v>성보중</v>
          </cell>
          <cell r="F13" t="str">
            <v>4:35.77</v>
          </cell>
        </row>
        <row r="14">
          <cell r="C14" t="str">
            <v>이슬기 이희수 신미진 이은비</v>
          </cell>
          <cell r="E14" t="str">
            <v>경기용인중</v>
          </cell>
          <cell r="F14" t="str">
            <v>4:54.76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김소련</v>
          </cell>
          <cell r="E11" t="str">
            <v>강원체육중</v>
          </cell>
          <cell r="F11" t="str">
            <v>1.55</v>
          </cell>
        </row>
        <row r="12">
          <cell r="C12" t="str">
            <v>임사랑</v>
          </cell>
          <cell r="E12" t="str">
            <v>전라중</v>
          </cell>
          <cell r="F12" t="str">
            <v>1.50</v>
          </cell>
        </row>
        <row r="13">
          <cell r="C13" t="str">
            <v>정해윤</v>
          </cell>
          <cell r="E13" t="str">
            <v>경북체육중</v>
          </cell>
          <cell r="F13" t="str">
            <v>1.50</v>
          </cell>
        </row>
        <row r="14">
          <cell r="C14" t="str">
            <v>박수진</v>
          </cell>
          <cell r="E14" t="str">
            <v>하슬라중</v>
          </cell>
          <cell r="F14" t="str">
            <v>1.40</v>
          </cell>
        </row>
      </sheetData>
      <sheetData sheetId="1"/>
      <sheetData sheetId="2">
        <row r="11">
          <cell r="C11" t="str">
            <v>김예원</v>
          </cell>
          <cell r="E11" t="str">
            <v>경기관양중</v>
          </cell>
          <cell r="F11" t="str">
            <v>5.10</v>
          </cell>
          <cell r="G11" t="str">
            <v>-1.9</v>
          </cell>
        </row>
        <row r="12">
          <cell r="C12" t="str">
            <v>김나영</v>
          </cell>
          <cell r="E12" t="str">
            <v>가좌여자중</v>
          </cell>
          <cell r="F12" t="str">
            <v>5.04</v>
          </cell>
          <cell r="G12" t="str">
            <v>0.5</v>
          </cell>
        </row>
        <row r="13">
          <cell r="C13" t="str">
            <v>김정현</v>
          </cell>
          <cell r="E13" t="str">
            <v>강원체육중</v>
          </cell>
          <cell r="F13" t="str">
            <v>4.80</v>
          </cell>
          <cell r="G13" t="str">
            <v>-0.2</v>
          </cell>
        </row>
        <row r="14">
          <cell r="C14" t="str">
            <v>이소현</v>
          </cell>
          <cell r="E14" t="str">
            <v>경기문산수억중</v>
          </cell>
          <cell r="F14" t="str">
            <v>4.67</v>
          </cell>
          <cell r="G14" t="str">
            <v>-1.1</v>
          </cell>
        </row>
        <row r="15">
          <cell r="C15" t="str">
            <v>이가영</v>
          </cell>
          <cell r="E15" t="str">
            <v>경기경수중</v>
          </cell>
          <cell r="F15" t="str">
            <v>4.56</v>
          </cell>
          <cell r="G15" t="str">
            <v>-0.8</v>
          </cell>
        </row>
        <row r="16">
          <cell r="C16" t="str">
            <v>김정인</v>
          </cell>
          <cell r="E16" t="str">
            <v>경기가평중</v>
          </cell>
          <cell r="F16" t="str">
            <v>4.53</v>
          </cell>
          <cell r="G16" t="str">
            <v>-1.4</v>
          </cell>
        </row>
        <row r="17">
          <cell r="C17" t="str">
            <v>강민성</v>
          </cell>
          <cell r="E17" t="str">
            <v>경기가평중</v>
          </cell>
          <cell r="F17" t="str">
            <v>4.53</v>
          </cell>
          <cell r="G17" t="str">
            <v>-1.1</v>
          </cell>
        </row>
        <row r="18">
          <cell r="C18" t="str">
            <v>조하늘</v>
          </cell>
          <cell r="E18" t="str">
            <v>대원중</v>
          </cell>
          <cell r="F18" t="str">
            <v>4.33</v>
          </cell>
          <cell r="G18" t="str">
            <v>-0.8</v>
          </cell>
        </row>
      </sheetData>
      <sheetData sheetId="3">
        <row r="11">
          <cell r="C11" t="str">
            <v>김정인</v>
          </cell>
          <cell r="E11" t="str">
            <v>경기가평중</v>
          </cell>
          <cell r="F11" t="str">
            <v>10.41</v>
          </cell>
          <cell r="G11" t="str">
            <v>-0.2</v>
          </cell>
        </row>
        <row r="12">
          <cell r="C12" t="str">
            <v>이정아</v>
          </cell>
          <cell r="E12" t="str">
            <v>경기와동중</v>
          </cell>
          <cell r="F12" t="str">
            <v>09.91</v>
          </cell>
          <cell r="G12" t="str">
            <v>0.7</v>
          </cell>
        </row>
        <row r="13">
          <cell r="C13" t="str">
            <v>김소련</v>
          </cell>
          <cell r="E13" t="str">
            <v>강원체육중</v>
          </cell>
          <cell r="F13" t="str">
            <v>09.87</v>
          </cell>
          <cell r="G13" t="str">
            <v>-0.4</v>
          </cell>
        </row>
        <row r="14">
          <cell r="C14" t="str">
            <v>이가영</v>
          </cell>
          <cell r="E14" t="str">
            <v>경기경수중</v>
          </cell>
          <cell r="F14" t="str">
            <v>09.85</v>
          </cell>
          <cell r="G14" t="str">
            <v>1.0</v>
          </cell>
        </row>
        <row r="15">
          <cell r="C15" t="str">
            <v>장지은</v>
          </cell>
          <cell r="E15" t="str">
            <v>경기시흥중</v>
          </cell>
          <cell r="F15" t="str">
            <v>09.56</v>
          </cell>
          <cell r="G15" t="str">
            <v>0.3</v>
          </cell>
        </row>
        <row r="16">
          <cell r="C16" t="str">
            <v>전은지</v>
          </cell>
          <cell r="E16" t="str">
            <v>경기와동중</v>
          </cell>
          <cell r="F16" t="str">
            <v>09.38</v>
          </cell>
          <cell r="G16" t="str">
            <v>0.1</v>
          </cell>
        </row>
      </sheetData>
      <sheetData sheetId="4">
        <row r="11">
          <cell r="C11" t="str">
            <v>이현나</v>
          </cell>
          <cell r="E11" t="str">
            <v>원주여자중</v>
          </cell>
          <cell r="F11" t="str">
            <v>14.05</v>
          </cell>
        </row>
        <row r="12">
          <cell r="C12" t="str">
            <v>조시연</v>
          </cell>
          <cell r="E12" t="str">
            <v>묵호중</v>
          </cell>
          <cell r="F12" t="str">
            <v>9.46</v>
          </cell>
        </row>
        <row r="13">
          <cell r="C13" t="str">
            <v>함수진</v>
          </cell>
          <cell r="E13" t="str">
            <v>경기철산중</v>
          </cell>
          <cell r="F13" t="str">
            <v>6.95</v>
          </cell>
        </row>
      </sheetData>
      <sheetData sheetId="5">
        <row r="11">
          <cell r="C11" t="str">
            <v>용수진</v>
          </cell>
          <cell r="E11" t="str">
            <v>경기명륜여자중</v>
          </cell>
          <cell r="F11" t="str">
            <v>35.10</v>
          </cell>
        </row>
        <row r="12">
          <cell r="C12" t="str">
            <v>김지민</v>
          </cell>
          <cell r="E12" t="str">
            <v>원주여자중</v>
          </cell>
          <cell r="F12" t="str">
            <v>33.46</v>
          </cell>
        </row>
        <row r="13">
          <cell r="C13" t="str">
            <v>김민하</v>
          </cell>
          <cell r="E13" t="str">
            <v>울산스포츠과학중</v>
          </cell>
          <cell r="F13" t="str">
            <v>31.14</v>
          </cell>
        </row>
        <row r="14">
          <cell r="C14" t="str">
            <v>장남서</v>
          </cell>
          <cell r="E14" t="str">
            <v>설온중</v>
          </cell>
          <cell r="F14" t="str">
            <v>21.82</v>
          </cell>
        </row>
      </sheetData>
      <sheetData sheetId="6">
        <row r="11">
          <cell r="C11" t="str">
            <v>송채은</v>
          </cell>
          <cell r="E11" t="str">
            <v>서생중</v>
          </cell>
          <cell r="F11" t="str">
            <v>41.84CR</v>
          </cell>
        </row>
        <row r="12">
          <cell r="C12" t="str">
            <v>주혜원</v>
          </cell>
          <cell r="E12" t="str">
            <v>인화여자중</v>
          </cell>
          <cell r="F12" t="str">
            <v>31.97</v>
          </cell>
        </row>
        <row r="13">
          <cell r="C13" t="str">
            <v>김예안</v>
          </cell>
          <cell r="E13" t="str">
            <v>대전신일여자중</v>
          </cell>
          <cell r="F13" t="str">
            <v>30.31</v>
          </cell>
        </row>
        <row r="14">
          <cell r="C14" t="str">
            <v>최유빈</v>
          </cell>
          <cell r="E14" t="str">
            <v>가좌여자중</v>
          </cell>
          <cell r="F14" t="str">
            <v>30.08</v>
          </cell>
        </row>
        <row r="15">
          <cell r="C15" t="str">
            <v>송나래</v>
          </cell>
          <cell r="E15" t="str">
            <v>강원체육중</v>
          </cell>
          <cell r="F15" t="str">
            <v>28.25</v>
          </cell>
        </row>
        <row r="16">
          <cell r="C16" t="str">
            <v>최예빈</v>
          </cell>
          <cell r="E16" t="str">
            <v>경기경수중</v>
          </cell>
          <cell r="F16" t="str">
            <v>27.99</v>
          </cell>
        </row>
        <row r="17">
          <cell r="C17" t="str">
            <v>변지선</v>
          </cell>
          <cell r="E17" t="str">
            <v>경기용인중</v>
          </cell>
          <cell r="F17" t="str">
            <v>22.48</v>
          </cell>
        </row>
        <row r="18">
          <cell r="C18" t="str">
            <v>곽서연</v>
          </cell>
          <cell r="E18" t="str">
            <v>원주여자중</v>
          </cell>
          <cell r="F18" t="str">
            <v>18.75</v>
          </cell>
        </row>
      </sheetData>
      <sheetData sheetId="7">
        <row r="11">
          <cell r="C11" t="str">
            <v>이주원</v>
          </cell>
          <cell r="E11" t="str">
            <v>울산스포츠과학중</v>
          </cell>
          <cell r="F11" t="str">
            <v>2,409점</v>
          </cell>
        </row>
        <row r="12">
          <cell r="C12" t="str">
            <v>허승채</v>
          </cell>
          <cell r="E12" t="str">
            <v>인화여자중</v>
          </cell>
          <cell r="F12" t="str">
            <v>2,347점</v>
          </cell>
        </row>
        <row r="13">
          <cell r="C13" t="str">
            <v>안서윤</v>
          </cell>
          <cell r="E13" t="str">
            <v>인화여자중</v>
          </cell>
          <cell r="F13" t="str">
            <v>1,506점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-1.4</v>
          </cell>
        </row>
        <row r="11">
          <cell r="C11" t="str">
            <v>안세준</v>
          </cell>
          <cell r="E11" t="str">
            <v>경기백현중</v>
          </cell>
          <cell r="F11" t="str">
            <v>11.99</v>
          </cell>
        </row>
        <row r="12">
          <cell r="C12" t="str">
            <v>정연현</v>
          </cell>
          <cell r="E12" t="str">
            <v>태인중</v>
          </cell>
          <cell r="F12" t="str">
            <v>12.04</v>
          </cell>
        </row>
        <row r="13">
          <cell r="C13" t="str">
            <v>김수하</v>
          </cell>
          <cell r="E13" t="str">
            <v>서곶중</v>
          </cell>
          <cell r="F13" t="str">
            <v>12.40</v>
          </cell>
        </row>
        <row r="14">
          <cell r="C14" t="str">
            <v>길혁진</v>
          </cell>
          <cell r="E14" t="str">
            <v>경기소래중</v>
          </cell>
          <cell r="F14" t="str">
            <v>12.49</v>
          </cell>
        </row>
        <row r="15">
          <cell r="C15" t="str">
            <v>한지상</v>
          </cell>
          <cell r="E15" t="str">
            <v>성보중</v>
          </cell>
          <cell r="F15" t="str">
            <v>12.69</v>
          </cell>
        </row>
        <row r="16">
          <cell r="C16" t="str">
            <v>신광근</v>
          </cell>
          <cell r="E16" t="str">
            <v>서곶중</v>
          </cell>
          <cell r="F16" t="str">
            <v>12.76</v>
          </cell>
        </row>
        <row r="17">
          <cell r="C17" t="str">
            <v>송태웅</v>
          </cell>
          <cell r="E17" t="str">
            <v>부원중</v>
          </cell>
          <cell r="F17" t="str">
            <v>12.81</v>
          </cell>
        </row>
        <row r="18">
          <cell r="C18" t="str">
            <v>박지섭</v>
          </cell>
          <cell r="E18" t="str">
            <v>경기와동중</v>
          </cell>
          <cell r="F18" t="str">
            <v>12.97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김도혁</v>
          </cell>
          <cell r="E11" t="str">
            <v>경기석우중</v>
          </cell>
          <cell r="F11" t="str">
            <v>57.41</v>
          </cell>
        </row>
        <row r="12">
          <cell r="C12" t="str">
            <v>안제민</v>
          </cell>
          <cell r="E12" t="str">
            <v>경기덕정중</v>
          </cell>
          <cell r="F12" t="str">
            <v>57.99</v>
          </cell>
        </row>
        <row r="13">
          <cell r="C13" t="str">
            <v>윤준호</v>
          </cell>
          <cell r="E13" t="str">
            <v>경기석우중</v>
          </cell>
          <cell r="F13" t="str">
            <v>58.36</v>
          </cell>
        </row>
        <row r="14">
          <cell r="C14" t="str">
            <v>이욱현</v>
          </cell>
          <cell r="E14" t="str">
            <v>경기동부중</v>
          </cell>
          <cell r="F14" t="str">
            <v>58.79</v>
          </cell>
        </row>
        <row r="15">
          <cell r="C15" t="str">
            <v>김민승</v>
          </cell>
          <cell r="E15" t="str">
            <v>경기송운중</v>
          </cell>
          <cell r="F15" t="str">
            <v>59.13</v>
          </cell>
        </row>
        <row r="16">
          <cell r="C16" t="str">
            <v>남호승</v>
          </cell>
          <cell r="E16" t="str">
            <v>묵호중</v>
          </cell>
          <cell r="F16" t="str">
            <v>59.19</v>
          </cell>
        </row>
        <row r="17">
          <cell r="C17" t="str">
            <v>김우주</v>
          </cell>
          <cell r="E17" t="str">
            <v>서생중</v>
          </cell>
          <cell r="F17" t="str">
            <v>59.93</v>
          </cell>
        </row>
        <row r="18">
          <cell r="C18" t="str">
            <v>권민준</v>
          </cell>
          <cell r="E18" t="str">
            <v>경기봉담중</v>
          </cell>
          <cell r="F18" t="str">
            <v>1:01.53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전지성</v>
          </cell>
          <cell r="E11" t="str">
            <v>부원중</v>
          </cell>
          <cell r="F11" t="str">
            <v>2:13.30</v>
          </cell>
        </row>
        <row r="12">
          <cell r="C12" t="str">
            <v>심주완</v>
          </cell>
          <cell r="E12" t="str">
            <v>배문중</v>
          </cell>
          <cell r="F12" t="str">
            <v>2:14.64</v>
          </cell>
        </row>
        <row r="13">
          <cell r="C13" t="str">
            <v>이동규</v>
          </cell>
          <cell r="E13" t="str">
            <v>설온중</v>
          </cell>
          <cell r="F13" t="str">
            <v>2:17.76</v>
          </cell>
        </row>
        <row r="14">
          <cell r="C14" t="str">
            <v>오준석</v>
          </cell>
          <cell r="E14" t="str">
            <v>부원중</v>
          </cell>
          <cell r="F14" t="str">
            <v>2:18.09</v>
          </cell>
        </row>
        <row r="15">
          <cell r="C15" t="str">
            <v>정장우</v>
          </cell>
          <cell r="E15" t="str">
            <v>경기봉담중</v>
          </cell>
          <cell r="F15" t="str">
            <v>2:21.98</v>
          </cell>
        </row>
        <row r="16">
          <cell r="C16" t="str">
            <v>엄효상</v>
          </cell>
          <cell r="E16" t="str">
            <v>설온중</v>
          </cell>
          <cell r="F16" t="str">
            <v>2:24.89</v>
          </cell>
        </row>
        <row r="17">
          <cell r="C17" t="str">
            <v>강동훈</v>
          </cell>
          <cell r="E17" t="str">
            <v>반곡중</v>
          </cell>
          <cell r="F17" t="str">
            <v>2:26.52</v>
          </cell>
        </row>
        <row r="18">
          <cell r="C18" t="str">
            <v>김주현</v>
          </cell>
          <cell r="E18" t="str">
            <v>충주중</v>
          </cell>
          <cell r="F18" t="str">
            <v>2:26.85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원반"/>
    </sheetNames>
    <sheetDataSet>
      <sheetData sheetId="0">
        <row r="11">
          <cell r="C11" t="str">
            <v>김민석</v>
          </cell>
          <cell r="E11" t="str">
            <v>서생중</v>
          </cell>
          <cell r="F11" t="str">
            <v>5.67</v>
          </cell>
          <cell r="G11" t="str">
            <v>0.8</v>
          </cell>
        </row>
        <row r="12">
          <cell r="C12" t="str">
            <v>차성민</v>
          </cell>
          <cell r="E12" t="str">
            <v>경기저동중</v>
          </cell>
          <cell r="F12" t="str">
            <v>5.57</v>
          </cell>
          <cell r="G12" t="str">
            <v>0.9</v>
          </cell>
        </row>
        <row r="13">
          <cell r="C13" t="str">
            <v>김시원</v>
          </cell>
          <cell r="E13" t="str">
            <v>묵호중</v>
          </cell>
          <cell r="F13" t="str">
            <v>5.48</v>
          </cell>
          <cell r="G13" t="str">
            <v>1.0</v>
          </cell>
        </row>
        <row r="14">
          <cell r="C14" t="str">
            <v>유선호</v>
          </cell>
          <cell r="E14" t="str">
            <v>충주중</v>
          </cell>
          <cell r="F14" t="str">
            <v>5.35</v>
          </cell>
          <cell r="G14" t="str">
            <v>1.1</v>
          </cell>
        </row>
        <row r="15">
          <cell r="C15" t="str">
            <v>김건우</v>
          </cell>
          <cell r="E15" t="str">
            <v>전북체육중</v>
          </cell>
          <cell r="F15" t="str">
            <v>5.30</v>
          </cell>
          <cell r="G15" t="str">
            <v>0.7</v>
          </cell>
        </row>
        <row r="16">
          <cell r="C16" t="str">
            <v>한결</v>
          </cell>
          <cell r="E16" t="str">
            <v>강원체육중</v>
          </cell>
          <cell r="F16" t="str">
            <v>5.06</v>
          </cell>
          <cell r="G16" t="str">
            <v>0.7</v>
          </cell>
        </row>
        <row r="17">
          <cell r="C17" t="str">
            <v>강동연</v>
          </cell>
          <cell r="E17" t="str">
            <v>경기과천문원중</v>
          </cell>
          <cell r="F17" t="str">
            <v>4.95</v>
          </cell>
          <cell r="G17" t="str">
            <v>0.6</v>
          </cell>
        </row>
        <row r="18">
          <cell r="C18" t="str">
            <v>이신명</v>
          </cell>
          <cell r="E18" t="str">
            <v>강릉해람중</v>
          </cell>
          <cell r="F18" t="str">
            <v>4.89</v>
          </cell>
          <cell r="G18" t="str">
            <v>0.3</v>
          </cell>
        </row>
      </sheetData>
      <sheetData sheetId="1">
        <row r="11">
          <cell r="C11" t="str">
            <v>원찬우</v>
          </cell>
          <cell r="E11" t="str">
            <v>반곡중</v>
          </cell>
          <cell r="F11" t="str">
            <v>33.81</v>
          </cell>
        </row>
        <row r="12">
          <cell r="C12" t="str">
            <v>안중서</v>
          </cell>
          <cell r="E12" t="str">
            <v>경기별망중</v>
          </cell>
          <cell r="F12" t="str">
            <v>28.39</v>
          </cell>
        </row>
        <row r="13">
          <cell r="C13" t="str">
            <v>한성민</v>
          </cell>
          <cell r="E13" t="str">
            <v>광명북중</v>
          </cell>
          <cell r="F13" t="str">
            <v>20.32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-1.0</v>
          </cell>
        </row>
        <row r="11">
          <cell r="C11" t="str">
            <v>황세정</v>
          </cell>
          <cell r="E11" t="str">
            <v>경기철산중</v>
          </cell>
          <cell r="F11" t="str">
            <v>12.98</v>
          </cell>
        </row>
        <row r="12">
          <cell r="C12" t="str">
            <v>김아진</v>
          </cell>
          <cell r="E12" t="str">
            <v>경기관양중</v>
          </cell>
          <cell r="F12" t="str">
            <v>12.98</v>
          </cell>
        </row>
        <row r="13">
          <cell r="C13" t="str">
            <v>이현채</v>
          </cell>
          <cell r="E13" t="str">
            <v>경명여자중</v>
          </cell>
          <cell r="F13" t="str">
            <v>13.28</v>
          </cell>
        </row>
        <row r="14">
          <cell r="C14" t="str">
            <v>김민서</v>
          </cell>
          <cell r="E14" t="str">
            <v>경기백현중</v>
          </cell>
          <cell r="F14" t="str">
            <v>13.66</v>
          </cell>
        </row>
        <row r="15">
          <cell r="C15" t="str">
            <v>진민희</v>
          </cell>
          <cell r="E15" t="str">
            <v>경기경수중</v>
          </cell>
          <cell r="F15" t="str">
            <v>14.23</v>
          </cell>
        </row>
        <row r="16">
          <cell r="C16" t="str">
            <v>안서윤</v>
          </cell>
          <cell r="E16" t="str">
            <v>인화여자중</v>
          </cell>
          <cell r="F16" t="str">
            <v>14.55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오소희</v>
          </cell>
          <cell r="E11" t="str">
            <v>인화여자중</v>
          </cell>
          <cell r="F11" t="str">
            <v>1:01.43</v>
          </cell>
        </row>
        <row r="12">
          <cell r="C12" t="str">
            <v>이시현</v>
          </cell>
          <cell r="E12" t="str">
            <v>경기관양중</v>
          </cell>
          <cell r="F12" t="str">
            <v>1:02.20</v>
          </cell>
        </row>
        <row r="13">
          <cell r="C13" t="str">
            <v>전은우</v>
          </cell>
          <cell r="E13" t="str">
            <v>경기덕계중</v>
          </cell>
          <cell r="F13" t="str">
            <v>1:03.42</v>
          </cell>
        </row>
        <row r="14">
          <cell r="C14" t="str">
            <v>여슬아</v>
          </cell>
          <cell r="E14" t="str">
            <v>경기송운중</v>
          </cell>
          <cell r="F14" t="str">
            <v>1:03.53</v>
          </cell>
        </row>
        <row r="15">
          <cell r="C15" t="str">
            <v>주가은</v>
          </cell>
          <cell r="E15" t="str">
            <v>대전송촌중</v>
          </cell>
          <cell r="F15" t="str">
            <v>1:14.32</v>
          </cell>
        </row>
        <row r="16">
          <cell r="C16" t="str">
            <v>김희수</v>
          </cell>
          <cell r="E16" t="str">
            <v>원주여자중</v>
          </cell>
          <cell r="F16" t="str">
            <v>1:18.19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이민경</v>
          </cell>
          <cell r="E11" t="str">
            <v>경기송운중</v>
          </cell>
          <cell r="F11" t="str">
            <v>2:27.26</v>
          </cell>
        </row>
        <row r="12">
          <cell r="C12" t="str">
            <v>박지빈</v>
          </cell>
          <cell r="E12" t="str">
            <v>경기철산중</v>
          </cell>
          <cell r="F12" t="str">
            <v>2:30.22</v>
          </cell>
        </row>
        <row r="13">
          <cell r="C13" t="str">
            <v>이지연</v>
          </cell>
          <cell r="E13" t="str">
            <v>충주여자중</v>
          </cell>
          <cell r="F13" t="str">
            <v>2:31.25</v>
          </cell>
        </row>
        <row r="14">
          <cell r="C14" t="str">
            <v>송하늘</v>
          </cell>
          <cell r="E14" t="str">
            <v>강릉중</v>
          </cell>
          <cell r="F14" t="str">
            <v>2:37.33</v>
          </cell>
        </row>
        <row r="15">
          <cell r="C15" t="str">
            <v>박예담</v>
          </cell>
          <cell r="E15" t="str">
            <v>부원여자중</v>
          </cell>
          <cell r="F15" t="str">
            <v>2:44.19</v>
          </cell>
        </row>
        <row r="16">
          <cell r="C16" t="str">
            <v>김나경</v>
          </cell>
          <cell r="E16" t="str">
            <v>성보중</v>
          </cell>
          <cell r="F16" t="str">
            <v>2:45.67</v>
          </cell>
        </row>
        <row r="17">
          <cell r="C17" t="str">
            <v>황혜린</v>
          </cell>
          <cell r="E17" t="str">
            <v>설온중</v>
          </cell>
          <cell r="F17" t="str">
            <v>3:01.47</v>
          </cell>
        </row>
        <row r="18">
          <cell r="C18" t="str">
            <v>김채아</v>
          </cell>
          <cell r="E18" t="str">
            <v>경기경안중</v>
          </cell>
          <cell r="F18" t="str">
            <v>3:01.61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원반"/>
    </sheetNames>
    <sheetDataSet>
      <sheetData sheetId="0">
        <row r="11">
          <cell r="C11" t="str">
            <v>박수영</v>
          </cell>
          <cell r="E11" t="str">
            <v>하슬라중</v>
          </cell>
          <cell r="F11" t="str">
            <v>4.65</v>
          </cell>
          <cell r="G11" t="str">
            <v>-1.3</v>
          </cell>
        </row>
        <row r="12">
          <cell r="C12" t="str">
            <v>신소민</v>
          </cell>
          <cell r="E12" t="str">
            <v>경기가평중</v>
          </cell>
          <cell r="F12" t="str">
            <v>4.53</v>
          </cell>
          <cell r="G12" t="str">
            <v>-0.7</v>
          </cell>
        </row>
        <row r="13">
          <cell r="C13" t="str">
            <v>전은지</v>
          </cell>
          <cell r="E13" t="str">
            <v>경기와동중</v>
          </cell>
          <cell r="F13" t="str">
            <v>4.30</v>
          </cell>
          <cell r="G13" t="str">
            <v>-0.5</v>
          </cell>
        </row>
        <row r="14">
          <cell r="C14" t="str">
            <v>최혜원</v>
          </cell>
          <cell r="E14" t="str">
            <v>가좌여자중</v>
          </cell>
          <cell r="F14" t="str">
            <v>4.08</v>
          </cell>
          <cell r="G14" t="str">
            <v>-1.9</v>
          </cell>
        </row>
        <row r="15">
          <cell r="C15" t="str">
            <v>김희은</v>
          </cell>
          <cell r="E15" t="str">
            <v>울산스포츠과학중</v>
          </cell>
          <cell r="F15" t="str">
            <v>3.75</v>
          </cell>
          <cell r="G15" t="str">
            <v>-1.1</v>
          </cell>
        </row>
        <row r="16">
          <cell r="C16" t="str">
            <v>김효정</v>
          </cell>
          <cell r="E16" t="str">
            <v>경기시흥중</v>
          </cell>
          <cell r="F16" t="str">
            <v>3.50</v>
          </cell>
          <cell r="G16" t="str">
            <v>-0.2</v>
          </cell>
        </row>
      </sheetData>
      <sheetData sheetId="1">
        <row r="11">
          <cell r="C11" t="str">
            <v>박지은</v>
          </cell>
          <cell r="E11" t="str">
            <v>충주여자중</v>
          </cell>
          <cell r="F11" t="str">
            <v>25.13</v>
          </cell>
        </row>
        <row r="12">
          <cell r="C12" t="str">
            <v>박소은</v>
          </cell>
          <cell r="E12" t="str">
            <v>원주여자중</v>
          </cell>
          <cell r="F12" t="str">
            <v>23.56</v>
          </cell>
        </row>
        <row r="13">
          <cell r="C13" t="str">
            <v>함수진</v>
          </cell>
          <cell r="E13" t="str">
            <v>경기철산중</v>
          </cell>
          <cell r="F13" t="str">
            <v>16.18</v>
          </cell>
        </row>
        <row r="14">
          <cell r="C14" t="str">
            <v>임수현</v>
          </cell>
          <cell r="E14" t="str">
            <v>전북체육중</v>
          </cell>
          <cell r="F14" t="str">
            <v>14.88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-0.5</v>
          </cell>
        </row>
        <row r="11">
          <cell r="C11" t="str">
            <v>우인섭</v>
          </cell>
          <cell r="E11" t="str">
            <v>경복고</v>
          </cell>
          <cell r="F11" t="str">
            <v>10.81</v>
          </cell>
        </row>
        <row r="12">
          <cell r="C12" t="str">
            <v>문해진</v>
          </cell>
          <cell r="E12" t="str">
            <v>전북체육고</v>
          </cell>
          <cell r="F12" t="str">
            <v>10.85</v>
          </cell>
        </row>
        <row r="13">
          <cell r="C13" t="str">
            <v>정인성</v>
          </cell>
          <cell r="E13" t="str">
            <v>강원체육고</v>
          </cell>
          <cell r="F13" t="str">
            <v>11.04</v>
          </cell>
        </row>
        <row r="14">
          <cell r="C14" t="str">
            <v>이승범</v>
          </cell>
          <cell r="E14" t="str">
            <v>경기체육고</v>
          </cell>
          <cell r="F14" t="str">
            <v>11.05</v>
          </cell>
        </row>
        <row r="15">
          <cell r="C15" t="str">
            <v>박인우</v>
          </cell>
          <cell r="E15" t="str">
            <v>인천체육고</v>
          </cell>
          <cell r="F15" t="str">
            <v>11.12</v>
          </cell>
        </row>
        <row r="16">
          <cell r="C16" t="str">
            <v>엄기현</v>
          </cell>
          <cell r="E16" t="str">
            <v>경기소래고</v>
          </cell>
          <cell r="F16" t="str">
            <v>11.17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1.4</v>
          </cell>
        </row>
        <row r="11">
          <cell r="C11" t="str">
            <v>김동하</v>
          </cell>
          <cell r="E11" t="str">
            <v>경기체육고</v>
          </cell>
          <cell r="F11" t="str">
            <v>22.08</v>
          </cell>
        </row>
        <row r="12">
          <cell r="C12" t="str">
            <v>정병철</v>
          </cell>
          <cell r="E12" t="str">
            <v>경기유신고</v>
          </cell>
          <cell r="F12" t="str">
            <v>22.24</v>
          </cell>
        </row>
        <row r="13">
          <cell r="C13" t="str">
            <v>노다원</v>
          </cell>
          <cell r="E13" t="str">
            <v>김포제일공업고</v>
          </cell>
          <cell r="F13" t="str">
            <v>22.24</v>
          </cell>
        </row>
        <row r="14">
          <cell r="C14" t="str">
            <v>송동익</v>
          </cell>
          <cell r="E14" t="str">
            <v>울산스포츠과학고</v>
          </cell>
          <cell r="F14" t="str">
            <v>22.28</v>
          </cell>
        </row>
        <row r="15">
          <cell r="C15" t="str">
            <v>정인성</v>
          </cell>
          <cell r="E15" t="str">
            <v>강원체육고</v>
          </cell>
          <cell r="F15" t="str">
            <v>22.55</v>
          </cell>
        </row>
        <row r="16">
          <cell r="C16" t="str">
            <v>김민재</v>
          </cell>
          <cell r="E16" t="str">
            <v>경기심원고</v>
          </cell>
          <cell r="F16" t="str">
            <v>22.64</v>
          </cell>
        </row>
        <row r="17">
          <cell r="C17" t="str">
            <v>김태현</v>
          </cell>
          <cell r="E17" t="str">
            <v>경기덕계고</v>
          </cell>
          <cell r="F17" t="str">
            <v>23.21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조휘인</v>
          </cell>
          <cell r="E11" t="str">
            <v>경기덕계고</v>
          </cell>
          <cell r="F11" t="str">
            <v>48.78</v>
          </cell>
        </row>
        <row r="12">
          <cell r="C12" t="str">
            <v>이현용</v>
          </cell>
          <cell r="E12" t="str">
            <v>충북체육고</v>
          </cell>
          <cell r="F12" t="str">
            <v>48.87</v>
          </cell>
        </row>
        <row r="13">
          <cell r="C13" t="str">
            <v>성재준</v>
          </cell>
          <cell r="E13" t="str">
            <v>경기덕계고</v>
          </cell>
          <cell r="F13" t="str">
            <v>49.06</v>
          </cell>
        </row>
        <row r="14">
          <cell r="C14" t="str">
            <v>김태영</v>
          </cell>
          <cell r="E14" t="str">
            <v>강원체육고</v>
          </cell>
          <cell r="F14" t="str">
            <v>49.56</v>
          </cell>
        </row>
        <row r="15">
          <cell r="C15" t="str">
            <v>노다원</v>
          </cell>
          <cell r="E15" t="str">
            <v>김포제일공업고</v>
          </cell>
          <cell r="F15" t="str">
            <v>50.99</v>
          </cell>
        </row>
        <row r="16">
          <cell r="C16" t="str">
            <v>신현서</v>
          </cell>
          <cell r="E16" t="str">
            <v>경기체육고</v>
          </cell>
          <cell r="F16" t="str">
            <v>51.11</v>
          </cell>
        </row>
        <row r="17">
          <cell r="C17" t="str">
            <v>백동훈</v>
          </cell>
          <cell r="E17" t="str">
            <v>경기유신고</v>
          </cell>
          <cell r="F17" t="str">
            <v>51.23</v>
          </cell>
        </row>
        <row r="18">
          <cell r="C18" t="str">
            <v>변정현</v>
          </cell>
          <cell r="E18" t="str">
            <v>은행고</v>
          </cell>
          <cell r="F18" t="str">
            <v>53.83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신재헌</v>
          </cell>
          <cell r="E11" t="str">
            <v>대구체육고</v>
          </cell>
          <cell r="F11" t="str">
            <v>1:55.91</v>
          </cell>
        </row>
        <row r="12">
          <cell r="C12" t="str">
            <v>이재형</v>
          </cell>
          <cell r="E12" t="str">
            <v>경기체육고</v>
          </cell>
          <cell r="F12" t="str">
            <v>1:56.76</v>
          </cell>
        </row>
        <row r="13">
          <cell r="C13" t="str">
            <v>정태준</v>
          </cell>
          <cell r="E13" t="str">
            <v>경북영동고</v>
          </cell>
          <cell r="F13" t="str">
            <v>1:57.59</v>
          </cell>
        </row>
        <row r="14">
          <cell r="C14" t="str">
            <v>지성환</v>
          </cell>
          <cell r="E14" t="str">
            <v>대구체육고</v>
          </cell>
          <cell r="F14" t="str">
            <v>1:59.80</v>
          </cell>
        </row>
        <row r="15">
          <cell r="C15" t="str">
            <v>김현우</v>
          </cell>
          <cell r="E15" t="str">
            <v>광주체육고</v>
          </cell>
          <cell r="F15" t="str">
            <v>2:03.30</v>
          </cell>
        </row>
        <row r="16">
          <cell r="C16" t="str">
            <v>이수철</v>
          </cell>
          <cell r="E16" t="str">
            <v>충남체육고</v>
          </cell>
          <cell r="F16" t="str">
            <v>2:04.18</v>
          </cell>
        </row>
        <row r="17">
          <cell r="C17" t="str">
            <v>변정현</v>
          </cell>
          <cell r="E17" t="str">
            <v>은행고</v>
          </cell>
          <cell r="F17" t="str">
            <v>2:04.75</v>
          </cell>
        </row>
        <row r="18">
          <cell r="C18" t="str">
            <v>손세진</v>
          </cell>
          <cell r="E18" t="str">
            <v>대구체육고</v>
          </cell>
          <cell r="F18" t="str">
            <v>2:10.91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박지원</v>
          </cell>
          <cell r="E11" t="str">
            <v>배문고</v>
          </cell>
          <cell r="F11" t="str">
            <v>3:59.92</v>
          </cell>
        </row>
        <row r="12">
          <cell r="C12" t="str">
            <v>임형윤</v>
          </cell>
          <cell r="E12" t="str">
            <v>경북영동고</v>
          </cell>
          <cell r="F12" t="str">
            <v>4:06.75</v>
          </cell>
        </row>
        <row r="13">
          <cell r="C13" t="str">
            <v>정태준</v>
          </cell>
          <cell r="E13" t="str">
            <v>경북영동고</v>
          </cell>
          <cell r="F13" t="str">
            <v>4:07.05</v>
          </cell>
        </row>
        <row r="14">
          <cell r="C14" t="str">
            <v>김영호</v>
          </cell>
          <cell r="E14" t="str">
            <v>충북체육고</v>
          </cell>
          <cell r="F14" t="str">
            <v>4:07.41</v>
          </cell>
        </row>
        <row r="15">
          <cell r="C15" t="str">
            <v>김홍록</v>
          </cell>
          <cell r="E15" t="str">
            <v>배문고</v>
          </cell>
          <cell r="F15" t="str">
            <v>4:11.06</v>
          </cell>
        </row>
        <row r="16">
          <cell r="C16" t="str">
            <v>김민우</v>
          </cell>
          <cell r="E16" t="str">
            <v>순심고</v>
          </cell>
          <cell r="F16" t="str">
            <v>4:12.56</v>
          </cell>
        </row>
        <row r="17">
          <cell r="C17" t="str">
            <v>신재헌</v>
          </cell>
          <cell r="E17" t="str">
            <v>대구체육고</v>
          </cell>
          <cell r="F17" t="str">
            <v>4:13.19</v>
          </cell>
        </row>
        <row r="18">
          <cell r="C18" t="str">
            <v>김민수</v>
          </cell>
          <cell r="E18" t="str">
            <v>순심고</v>
          </cell>
          <cell r="F18" t="str">
            <v>4:13.28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박지원</v>
          </cell>
          <cell r="E11" t="str">
            <v>배문고</v>
          </cell>
          <cell r="F11" t="str">
            <v>14:55.67</v>
          </cell>
        </row>
        <row r="12">
          <cell r="C12" t="str">
            <v>김홍록</v>
          </cell>
          <cell r="E12" t="str">
            <v>배문고</v>
          </cell>
          <cell r="F12" t="str">
            <v>15:24.17</v>
          </cell>
        </row>
        <row r="13">
          <cell r="C13" t="str">
            <v>김영호</v>
          </cell>
          <cell r="E13" t="str">
            <v>충북체육고</v>
          </cell>
          <cell r="F13" t="str">
            <v>15:27.47</v>
          </cell>
        </row>
        <row r="14">
          <cell r="C14" t="str">
            <v>방준석</v>
          </cell>
          <cell r="E14" t="str">
            <v>인천체육고</v>
          </cell>
          <cell r="F14" t="str">
            <v>15:28.35</v>
          </cell>
        </row>
        <row r="15">
          <cell r="C15" t="str">
            <v>임채우</v>
          </cell>
          <cell r="E15" t="str">
            <v>전곡고</v>
          </cell>
          <cell r="F15" t="str">
            <v>15:57.57</v>
          </cell>
        </row>
        <row r="16">
          <cell r="C16" t="str">
            <v>김민수</v>
          </cell>
          <cell r="E16" t="str">
            <v>순심고</v>
          </cell>
          <cell r="F16" t="str">
            <v>16:02.46</v>
          </cell>
        </row>
        <row r="17">
          <cell r="C17" t="str">
            <v>박평안</v>
          </cell>
          <cell r="E17" t="str">
            <v>전북체육고</v>
          </cell>
          <cell r="F17" t="str">
            <v>16:03.38</v>
          </cell>
        </row>
        <row r="18">
          <cell r="C18" t="str">
            <v>김재원</v>
          </cell>
          <cell r="E18" t="str">
            <v>순심고</v>
          </cell>
          <cell r="F18" t="str">
            <v>16:03.50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-0.4</v>
          </cell>
        </row>
        <row r="11">
          <cell r="C11" t="str">
            <v>박인우</v>
          </cell>
          <cell r="E11" t="str">
            <v>인천체육고</v>
          </cell>
          <cell r="F11" t="str">
            <v>15.14</v>
          </cell>
        </row>
        <row r="12">
          <cell r="C12" t="str">
            <v>장윤성</v>
          </cell>
          <cell r="E12" t="str">
            <v>경기모바일과학고</v>
          </cell>
          <cell r="F12" t="str">
            <v>15.38</v>
          </cell>
        </row>
        <row r="13">
          <cell r="C13" t="str">
            <v>채종호</v>
          </cell>
          <cell r="E13" t="str">
            <v>대구체육고</v>
          </cell>
          <cell r="F13" t="str">
            <v>15.55</v>
          </cell>
        </row>
        <row r="14">
          <cell r="C14" t="str">
            <v>명민건</v>
          </cell>
          <cell r="E14" t="str">
            <v>목포문태고</v>
          </cell>
          <cell r="F14" t="str">
            <v>15.80</v>
          </cell>
        </row>
        <row r="15">
          <cell r="C15" t="str">
            <v>최호석</v>
          </cell>
          <cell r="E15" t="str">
            <v>서울체육고</v>
          </cell>
          <cell r="F15" t="str">
            <v>16.34</v>
          </cell>
        </row>
        <row r="16">
          <cell r="C16" t="str">
            <v>김태현</v>
          </cell>
          <cell r="E16" t="str">
            <v>경주고</v>
          </cell>
          <cell r="F16" t="str">
            <v>16.71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이준엽</v>
          </cell>
          <cell r="E11" t="str">
            <v>울산스포츠과학고</v>
          </cell>
          <cell r="F11" t="str">
            <v>52.41</v>
          </cell>
        </row>
        <row r="12">
          <cell r="C12" t="str">
            <v>채종호</v>
          </cell>
          <cell r="E12" t="str">
            <v>대구체육고</v>
          </cell>
          <cell r="F12" t="str">
            <v>55.02</v>
          </cell>
        </row>
        <row r="13">
          <cell r="C13" t="str">
            <v>배건탁</v>
          </cell>
          <cell r="E13" t="str">
            <v>경기모바일과학고</v>
          </cell>
          <cell r="F13" t="str">
            <v>55.28</v>
          </cell>
        </row>
        <row r="14">
          <cell r="C14" t="str">
            <v>정안성</v>
          </cell>
          <cell r="E14" t="str">
            <v>은행고</v>
          </cell>
          <cell r="F14" t="str">
            <v>57.01</v>
          </cell>
        </row>
        <row r="15">
          <cell r="C15" t="str">
            <v>이주현</v>
          </cell>
          <cell r="E15" t="str">
            <v>경기가평고</v>
          </cell>
          <cell r="F15" t="str">
            <v>58.20</v>
          </cell>
        </row>
        <row r="16">
          <cell r="C16" t="str">
            <v>이종호</v>
          </cell>
          <cell r="E16" t="str">
            <v>경북체육고</v>
          </cell>
          <cell r="F16" t="str">
            <v>58.27</v>
          </cell>
        </row>
        <row r="17">
          <cell r="C17" t="str">
            <v>최현식</v>
          </cell>
          <cell r="E17" t="str">
            <v>대구체육고</v>
          </cell>
          <cell r="F17" t="str">
            <v>1:01.59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유기태</v>
          </cell>
          <cell r="E11" t="str">
            <v>경기체육고</v>
          </cell>
          <cell r="F11" t="str">
            <v>9:39.72</v>
          </cell>
        </row>
        <row r="12">
          <cell r="C12" t="str">
            <v>김민우</v>
          </cell>
          <cell r="E12" t="str">
            <v>순심고</v>
          </cell>
          <cell r="F12" t="str">
            <v>9:47.82</v>
          </cell>
        </row>
        <row r="13">
          <cell r="C13" t="str">
            <v>김하늘</v>
          </cell>
          <cell r="E13" t="str">
            <v>강릉명륜고</v>
          </cell>
          <cell r="F13" t="str">
            <v>9:53.56</v>
          </cell>
        </row>
        <row r="14">
          <cell r="C14" t="str">
            <v>방준석</v>
          </cell>
          <cell r="E14" t="str">
            <v>인천체육고</v>
          </cell>
          <cell r="F14" t="str">
            <v>10:11.86</v>
          </cell>
        </row>
        <row r="15">
          <cell r="C15" t="str">
            <v>조형빈</v>
          </cell>
          <cell r="E15" t="str">
            <v>서울체육고</v>
          </cell>
          <cell r="F15" t="str">
            <v>10:26.42</v>
          </cell>
        </row>
        <row r="16">
          <cell r="C16" t="str">
            <v>최찬유</v>
          </cell>
          <cell r="E16" t="str">
            <v>서울체육고</v>
          </cell>
          <cell r="F16" t="str">
            <v>10:30.09</v>
          </cell>
        </row>
        <row r="17">
          <cell r="C17" t="str">
            <v>김태원</v>
          </cell>
          <cell r="E17" t="str">
            <v>강원체육고</v>
          </cell>
          <cell r="F17" t="str">
            <v>10:49.17</v>
          </cell>
        </row>
        <row r="18">
          <cell r="C18" t="str">
            <v>임형윤</v>
          </cell>
          <cell r="E18" t="str">
            <v>경북영동고</v>
          </cell>
          <cell r="F18" t="str">
            <v>11:04.46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김가람</v>
          </cell>
          <cell r="E11" t="str">
            <v>배문고</v>
          </cell>
          <cell r="F11" t="str">
            <v>21:58.34</v>
          </cell>
        </row>
        <row r="12">
          <cell r="C12" t="str">
            <v>장재후</v>
          </cell>
          <cell r="E12" t="str">
            <v>충남체육고</v>
          </cell>
          <cell r="F12" t="str">
            <v>22:50.12</v>
          </cell>
        </row>
        <row r="13">
          <cell r="C13" t="str">
            <v>김현우</v>
          </cell>
          <cell r="E13" t="str">
            <v>충남체육고</v>
          </cell>
          <cell r="F13" t="str">
            <v>24:02.45</v>
          </cell>
        </row>
        <row r="14">
          <cell r="C14" t="str">
            <v>심재찬</v>
          </cell>
          <cell r="E14" t="str">
            <v>경기심원고</v>
          </cell>
          <cell r="F14" t="str">
            <v>24:03.30</v>
          </cell>
        </row>
        <row r="15">
          <cell r="C15" t="str">
            <v>김민규</v>
          </cell>
          <cell r="E15" t="str">
            <v>충남체육고</v>
          </cell>
          <cell r="F15" t="str">
            <v>26:17.19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오현명 문해진 김량희 안성우</v>
          </cell>
          <cell r="E11" t="str">
            <v>전북체육고</v>
          </cell>
          <cell r="F11" t="str">
            <v>42.64</v>
          </cell>
        </row>
        <row r="12">
          <cell r="C12" t="str">
            <v>박천희 이진서 백동훈 정병철</v>
          </cell>
          <cell r="E12" t="str">
            <v>경기유신고</v>
          </cell>
          <cell r="F12" t="str">
            <v>42.72</v>
          </cell>
        </row>
        <row r="13">
          <cell r="C13" t="str">
            <v>추연재 위광우 박선규 김현욱</v>
          </cell>
          <cell r="E13" t="str">
            <v>광주체육고</v>
          </cell>
          <cell r="F13" t="str">
            <v>42.75</v>
          </cell>
        </row>
        <row r="14">
          <cell r="C14" t="str">
            <v>박지원 김규섭 우인섭 김지윤</v>
          </cell>
          <cell r="E14" t="str">
            <v>경복고</v>
          </cell>
          <cell r="F14" t="str">
            <v>43.07</v>
          </cell>
        </row>
        <row r="15">
          <cell r="C15" t="str">
            <v>장남준 김호성 정재훈 박원진</v>
          </cell>
          <cell r="E15" t="str">
            <v>설악고</v>
          </cell>
          <cell r="F15" t="str">
            <v>43.38</v>
          </cell>
        </row>
        <row r="16">
          <cell r="C16" t="str">
            <v>김장우 김시우 박재건 정인성</v>
          </cell>
          <cell r="E16" t="str">
            <v>강원체육고</v>
          </cell>
          <cell r="F16" t="str">
            <v>43.45</v>
          </cell>
        </row>
        <row r="17">
          <cell r="C17" t="str">
            <v>박효선 허정인 조상현 허정현</v>
          </cell>
          <cell r="E17" t="str">
            <v>목포문태고</v>
          </cell>
          <cell r="F17" t="str">
            <v>43.72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강준구 이준엽 김동길 송동익</v>
          </cell>
          <cell r="E11" t="str">
            <v>울산스포츠과학고</v>
          </cell>
          <cell r="F11" t="str">
            <v>3:19.49</v>
          </cell>
        </row>
        <row r="12">
          <cell r="C12" t="str">
            <v>백동훈 정병철 원태민 이진서</v>
          </cell>
          <cell r="E12" t="str">
            <v>경기유신고</v>
          </cell>
          <cell r="F12" t="str">
            <v>3:21.04</v>
          </cell>
        </row>
        <row r="13">
          <cell r="C13" t="str">
            <v>정안성 변정현 정지원 김태우</v>
          </cell>
          <cell r="E13" t="str">
            <v>은행고</v>
          </cell>
          <cell r="F13" t="str">
            <v>3:21.65</v>
          </cell>
        </row>
        <row r="14">
          <cell r="C14" t="str">
            <v>박선규 홍영찬 김현욱 정도엽</v>
          </cell>
          <cell r="E14" t="str">
            <v>광주체육고</v>
          </cell>
          <cell r="F14" t="str">
            <v>3:23.73</v>
          </cell>
        </row>
        <row r="15">
          <cell r="C15" t="str">
            <v>최호석 유형욱 문수근 양민혁</v>
          </cell>
          <cell r="E15" t="str">
            <v>서울체육고</v>
          </cell>
          <cell r="F15" t="str">
            <v>3:29.92</v>
          </cell>
        </row>
        <row r="16">
          <cell r="C16" t="str">
            <v>김정인 이현용 이덕하 김영훈</v>
          </cell>
          <cell r="E16" t="str">
            <v>충북체육고</v>
          </cell>
          <cell r="F16" t="str">
            <v>3:32.38</v>
          </cell>
        </row>
        <row r="17">
          <cell r="C17" t="str">
            <v>이영규 이종섭 김태양 박권</v>
          </cell>
          <cell r="E17" t="str">
            <v>동인천고</v>
          </cell>
          <cell r="F17" t="str">
            <v>3:33.36</v>
          </cell>
        </row>
        <row r="18">
          <cell r="C18" t="str">
            <v>이진영 김민재 전지우 민건일</v>
          </cell>
          <cell r="E18" t="str">
            <v>경기심원고</v>
          </cell>
          <cell r="F18" t="str">
            <v>3:44.92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10종경기"/>
    </sheetNames>
    <sheetDataSet>
      <sheetData sheetId="0">
        <row r="11">
          <cell r="C11" t="str">
            <v>이준현</v>
          </cell>
          <cell r="E11" t="str">
            <v>포항두호고</v>
          </cell>
          <cell r="F11" t="str">
            <v>2.02</v>
          </cell>
        </row>
        <row r="12">
          <cell r="C12" t="str">
            <v>이재호</v>
          </cell>
          <cell r="E12" t="str">
            <v>경기체육고</v>
          </cell>
          <cell r="F12" t="str">
            <v>1.96</v>
          </cell>
        </row>
        <row r="13">
          <cell r="C13" t="str">
            <v>이정민</v>
          </cell>
          <cell r="E13" t="str">
            <v>서울체육고</v>
          </cell>
          <cell r="F13" t="str">
            <v>1.93</v>
          </cell>
        </row>
        <row r="14">
          <cell r="C14" t="str">
            <v>신의진</v>
          </cell>
          <cell r="E14" t="str">
            <v>경남체육고</v>
          </cell>
          <cell r="F14" t="str">
            <v>1.80</v>
          </cell>
        </row>
      </sheetData>
      <sheetData sheetId="1">
        <row r="11">
          <cell r="C11" t="str">
            <v>이한이</v>
          </cell>
          <cell r="E11" t="str">
            <v>경기체육고</v>
          </cell>
          <cell r="F11" t="str">
            <v>4.40</v>
          </cell>
        </row>
        <row r="12">
          <cell r="C12" t="str">
            <v>김채민</v>
          </cell>
          <cell r="E12" t="str">
            <v>경기체육고</v>
          </cell>
          <cell r="F12" t="str">
            <v>4.20</v>
          </cell>
        </row>
        <row r="13">
          <cell r="C13" t="str">
            <v>이수민</v>
          </cell>
          <cell r="E13" t="str">
            <v>대전체육고</v>
          </cell>
          <cell r="F13" t="str">
            <v>3.60</v>
          </cell>
        </row>
        <row r="14">
          <cell r="C14" t="str">
            <v>김승겸</v>
          </cell>
          <cell r="E14" t="str">
            <v>서울체육고</v>
          </cell>
          <cell r="F14" t="str">
            <v>3.40</v>
          </cell>
        </row>
      </sheetData>
      <sheetData sheetId="2">
        <row r="11">
          <cell r="C11" t="str">
            <v>김성곤</v>
          </cell>
          <cell r="E11" t="str">
            <v>충남고</v>
          </cell>
          <cell r="F11" t="str">
            <v>7.02</v>
          </cell>
          <cell r="G11" t="str">
            <v>2.1</v>
          </cell>
        </row>
        <row r="12">
          <cell r="C12" t="str">
            <v>박지원</v>
          </cell>
          <cell r="E12" t="str">
            <v>경복고</v>
          </cell>
          <cell r="F12" t="str">
            <v>6.99</v>
          </cell>
          <cell r="G12" t="str">
            <v>1.9</v>
          </cell>
        </row>
        <row r="13">
          <cell r="C13" t="str">
            <v>유현석</v>
          </cell>
          <cell r="E13" t="str">
            <v>강원체육고</v>
          </cell>
          <cell r="F13" t="str">
            <v>6.92</v>
          </cell>
          <cell r="G13" t="str">
            <v>-1.0</v>
          </cell>
        </row>
        <row r="14">
          <cell r="C14" t="str">
            <v>김민성</v>
          </cell>
          <cell r="E14" t="str">
            <v>경남체육고</v>
          </cell>
          <cell r="F14" t="str">
            <v>6.77</v>
          </cell>
          <cell r="G14" t="str">
            <v>1.4</v>
          </cell>
        </row>
        <row r="15">
          <cell r="C15" t="str">
            <v>박준성</v>
          </cell>
          <cell r="E15" t="str">
            <v>광주체육고</v>
          </cell>
          <cell r="F15" t="str">
            <v>6.59</v>
          </cell>
          <cell r="G15" t="str">
            <v>1.4</v>
          </cell>
        </row>
        <row r="16">
          <cell r="C16" t="str">
            <v>최영환</v>
          </cell>
          <cell r="E16" t="str">
            <v>동인천고</v>
          </cell>
          <cell r="F16" t="str">
            <v>6.55</v>
          </cell>
          <cell r="G16" t="str">
            <v>1.1</v>
          </cell>
        </row>
        <row r="17">
          <cell r="C17" t="str">
            <v>윤하진</v>
          </cell>
          <cell r="E17" t="str">
            <v>경기체육고</v>
          </cell>
          <cell r="F17" t="str">
            <v>6.46</v>
          </cell>
          <cell r="G17" t="str">
            <v>0.2</v>
          </cell>
        </row>
        <row r="18">
          <cell r="C18" t="str">
            <v>이상훈</v>
          </cell>
          <cell r="E18" t="str">
            <v>경기모바일과학고</v>
          </cell>
          <cell r="F18" t="str">
            <v>6.26</v>
          </cell>
          <cell r="G18" t="str">
            <v>-1.9</v>
          </cell>
        </row>
      </sheetData>
      <sheetData sheetId="3"/>
      <sheetData sheetId="4">
        <row r="11">
          <cell r="C11" t="str">
            <v>양재우</v>
          </cell>
          <cell r="E11" t="str">
            <v>강원체육고</v>
          </cell>
          <cell r="F11" t="str">
            <v>17.01</v>
          </cell>
        </row>
        <row r="12">
          <cell r="C12" t="str">
            <v>김태혁</v>
          </cell>
          <cell r="E12" t="str">
            <v>경기체육고</v>
          </cell>
          <cell r="F12" t="str">
            <v>16.71</v>
          </cell>
        </row>
        <row r="13">
          <cell r="C13" t="str">
            <v>홍동락</v>
          </cell>
          <cell r="E13" t="str">
            <v>서울체육고</v>
          </cell>
          <cell r="F13" t="str">
            <v>16.47</v>
          </cell>
        </row>
        <row r="14">
          <cell r="C14" t="str">
            <v>박도현</v>
          </cell>
          <cell r="E14" t="str">
            <v>목포문태고</v>
          </cell>
          <cell r="F14" t="str">
            <v>16.16</v>
          </cell>
        </row>
        <row r="15">
          <cell r="C15" t="str">
            <v>박민서</v>
          </cell>
          <cell r="E15" t="str">
            <v>서울체육고</v>
          </cell>
          <cell r="F15" t="str">
            <v>15.18</v>
          </cell>
        </row>
        <row r="16">
          <cell r="C16" t="str">
            <v>최형재</v>
          </cell>
          <cell r="E16" t="str">
            <v>인천체육고</v>
          </cell>
          <cell r="F16" t="str">
            <v>14.97</v>
          </cell>
        </row>
        <row r="17">
          <cell r="C17" t="str">
            <v>우상훈</v>
          </cell>
          <cell r="E17" t="str">
            <v>충남체육고</v>
          </cell>
          <cell r="F17" t="str">
            <v>14.71</v>
          </cell>
        </row>
        <row r="18">
          <cell r="C18" t="str">
            <v>박현민</v>
          </cell>
          <cell r="E18" t="str">
            <v>경북체육고</v>
          </cell>
          <cell r="F18" t="str">
            <v>14.13</v>
          </cell>
        </row>
      </sheetData>
      <sheetData sheetId="5">
        <row r="11">
          <cell r="C11" t="str">
            <v>구민준</v>
          </cell>
          <cell r="E11" t="str">
            <v>충남체육고</v>
          </cell>
          <cell r="F11" t="str">
            <v>45.05</v>
          </cell>
        </row>
        <row r="12">
          <cell r="C12" t="str">
            <v>나인성</v>
          </cell>
          <cell r="E12" t="str">
            <v>이리공업고</v>
          </cell>
          <cell r="F12" t="str">
            <v>44.63</v>
          </cell>
        </row>
        <row r="13">
          <cell r="C13" t="str">
            <v>김광섭</v>
          </cell>
          <cell r="E13" t="str">
            <v>문창고</v>
          </cell>
          <cell r="F13" t="str">
            <v>43.50</v>
          </cell>
        </row>
        <row r="14">
          <cell r="C14" t="str">
            <v>이요섭</v>
          </cell>
          <cell r="E14" t="str">
            <v>충현고</v>
          </cell>
          <cell r="F14" t="str">
            <v>41.43</v>
          </cell>
        </row>
        <row r="15">
          <cell r="C15" t="str">
            <v>윤효식</v>
          </cell>
          <cell r="E15" t="str">
            <v>강원체육고</v>
          </cell>
          <cell r="F15" t="str">
            <v>39.10</v>
          </cell>
        </row>
        <row r="16">
          <cell r="C16" t="str">
            <v>최완재</v>
          </cell>
          <cell r="E16" t="str">
            <v>인천체육고</v>
          </cell>
          <cell r="F16" t="str">
            <v>38.37</v>
          </cell>
        </row>
        <row r="17">
          <cell r="C17" t="str">
            <v>정현우</v>
          </cell>
          <cell r="E17" t="str">
            <v>충남체육고</v>
          </cell>
          <cell r="F17" t="str">
            <v>37.92</v>
          </cell>
        </row>
        <row r="18">
          <cell r="C18" t="str">
            <v>서우진</v>
          </cell>
          <cell r="E18" t="str">
            <v>경기체육고</v>
          </cell>
          <cell r="F18" t="str">
            <v>37.19</v>
          </cell>
        </row>
      </sheetData>
      <sheetData sheetId="6">
        <row r="11">
          <cell r="C11" t="str">
            <v>홍종호</v>
          </cell>
          <cell r="E11" t="str">
            <v>이리공업고</v>
          </cell>
          <cell r="F11" t="str">
            <v>59.26</v>
          </cell>
        </row>
        <row r="12">
          <cell r="C12" t="str">
            <v>이정현</v>
          </cell>
          <cell r="E12" t="str">
            <v>전북체육고</v>
          </cell>
          <cell r="F12" t="str">
            <v>50.66</v>
          </cell>
        </row>
        <row r="13">
          <cell r="C13" t="str">
            <v>장민수</v>
          </cell>
          <cell r="E13" t="str">
            <v>경기체육고</v>
          </cell>
          <cell r="F13" t="str">
            <v>47.30</v>
          </cell>
        </row>
        <row r="14">
          <cell r="C14" t="str">
            <v>김준혁</v>
          </cell>
          <cell r="E14" t="str">
            <v>충북체육고</v>
          </cell>
          <cell r="F14" t="str">
            <v>47.22</v>
          </cell>
        </row>
        <row r="15">
          <cell r="C15" t="str">
            <v>이주호</v>
          </cell>
          <cell r="E15" t="str">
            <v>서울체육고</v>
          </cell>
          <cell r="F15" t="str">
            <v>46.47</v>
          </cell>
        </row>
        <row r="16">
          <cell r="C16" t="str">
            <v>배준호</v>
          </cell>
          <cell r="E16" t="str">
            <v>전북체육고</v>
          </cell>
          <cell r="F16" t="str">
            <v>44.37</v>
          </cell>
        </row>
        <row r="17">
          <cell r="C17" t="str">
            <v>최국현</v>
          </cell>
          <cell r="E17" t="str">
            <v>이리공업고</v>
          </cell>
          <cell r="F17" t="str">
            <v>42.05</v>
          </cell>
        </row>
      </sheetData>
      <sheetData sheetId="7">
        <row r="11">
          <cell r="C11" t="str">
            <v>김이태</v>
          </cell>
          <cell r="E11" t="str">
            <v>울산스포츠과학고</v>
          </cell>
          <cell r="F11" t="str">
            <v>64.48</v>
          </cell>
        </row>
        <row r="12">
          <cell r="C12" t="str">
            <v>안하영</v>
          </cell>
          <cell r="E12" t="str">
            <v>충남체육고</v>
          </cell>
          <cell r="F12" t="str">
            <v>64.27</v>
          </cell>
        </row>
        <row r="13">
          <cell r="C13" t="str">
            <v>이준형</v>
          </cell>
          <cell r="E13" t="str">
            <v>인천체육고</v>
          </cell>
          <cell r="F13" t="str">
            <v>64.27</v>
          </cell>
        </row>
        <row r="14">
          <cell r="C14" t="str">
            <v>최우진</v>
          </cell>
          <cell r="E14" t="str">
            <v>충북체육고</v>
          </cell>
          <cell r="F14" t="str">
            <v>62.71</v>
          </cell>
        </row>
        <row r="15">
          <cell r="C15" t="str">
            <v>김진호</v>
          </cell>
          <cell r="E15" t="str">
            <v>대구체육고</v>
          </cell>
          <cell r="F15" t="str">
            <v>62.70</v>
          </cell>
        </row>
        <row r="16">
          <cell r="C16" t="str">
            <v>손민찬</v>
          </cell>
          <cell r="E16" t="str">
            <v>문창고</v>
          </cell>
          <cell r="F16" t="str">
            <v>62.07</v>
          </cell>
        </row>
        <row r="17">
          <cell r="C17" t="str">
            <v>권영빈</v>
          </cell>
          <cell r="E17" t="str">
            <v>대구체육고</v>
          </cell>
          <cell r="F17" t="str">
            <v>60.41</v>
          </cell>
        </row>
        <row r="18">
          <cell r="C18" t="str">
            <v>한재용</v>
          </cell>
          <cell r="E18" t="str">
            <v>천안쌍용고</v>
          </cell>
          <cell r="F18" t="str">
            <v>58.91</v>
          </cell>
        </row>
      </sheetData>
      <sheetData sheetId="8">
        <row r="11">
          <cell r="C11" t="str">
            <v>박준영</v>
          </cell>
          <cell r="E11" t="str">
            <v>경북체육고</v>
          </cell>
          <cell r="F11" t="str">
            <v>6,288점</v>
          </cell>
        </row>
        <row r="12">
          <cell r="C12" t="str">
            <v>윤서준</v>
          </cell>
          <cell r="E12" t="str">
            <v>대전체육고</v>
          </cell>
          <cell r="F12" t="str">
            <v>6,089점</v>
          </cell>
        </row>
        <row r="13">
          <cell r="C13" t="str">
            <v>이찬형</v>
          </cell>
          <cell r="E13" t="str">
            <v>대전체육고</v>
          </cell>
          <cell r="F13" t="str">
            <v>3,638점</v>
          </cell>
        </row>
        <row r="14">
          <cell r="C14" t="str">
            <v>김태양</v>
          </cell>
          <cell r="E14" t="str">
            <v>동인천고</v>
          </cell>
          <cell r="F14" t="str">
            <v>3,526점</v>
          </cell>
        </row>
        <row r="15">
          <cell r="C15" t="str">
            <v>박경만</v>
          </cell>
          <cell r="E15" t="str">
            <v>충남체육고</v>
          </cell>
          <cell r="F15" t="str">
            <v>3,421점</v>
          </cell>
        </row>
        <row r="16">
          <cell r="C16" t="str">
            <v>민다원</v>
          </cell>
          <cell r="E16" t="str">
            <v>충북체육고</v>
          </cell>
          <cell r="F16" t="str">
            <v>3,009점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10종경기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최영환</v>
          </cell>
          <cell r="E11" t="str">
            <v>동인천고</v>
          </cell>
          <cell r="F11" t="str">
            <v>14.56</v>
          </cell>
          <cell r="G11" t="str">
            <v>-1.4</v>
          </cell>
        </row>
        <row r="12">
          <cell r="C12" t="str">
            <v>윤성현</v>
          </cell>
          <cell r="E12" t="str">
            <v>경남체육고</v>
          </cell>
          <cell r="F12" t="str">
            <v>14.25</v>
          </cell>
          <cell r="G12" t="str">
            <v>-0.7</v>
          </cell>
        </row>
        <row r="13">
          <cell r="C13" t="str">
            <v>천영수</v>
          </cell>
          <cell r="E13" t="str">
            <v>충남고</v>
          </cell>
          <cell r="F13" t="str">
            <v>14.06</v>
          </cell>
          <cell r="G13" t="str">
            <v>0.3</v>
          </cell>
        </row>
        <row r="14">
          <cell r="C14" t="str">
            <v>오현명</v>
          </cell>
          <cell r="E14" t="str">
            <v>전북체육고</v>
          </cell>
          <cell r="F14" t="str">
            <v>13.83</v>
          </cell>
          <cell r="G14" t="str">
            <v>-1.3</v>
          </cell>
        </row>
        <row r="15">
          <cell r="C15" t="str">
            <v>김현종</v>
          </cell>
          <cell r="E15" t="str">
            <v>충현고</v>
          </cell>
          <cell r="F15" t="str">
            <v>13.80</v>
          </cell>
          <cell r="G15" t="str">
            <v>-1.1</v>
          </cell>
        </row>
        <row r="16">
          <cell r="C16" t="str">
            <v>우형석</v>
          </cell>
          <cell r="E16" t="str">
            <v>경기체육고</v>
          </cell>
          <cell r="F16" t="str">
            <v>13.77</v>
          </cell>
          <cell r="G16" t="str">
            <v>-1.2</v>
          </cell>
        </row>
        <row r="17">
          <cell r="C17" t="str">
            <v>백광열</v>
          </cell>
          <cell r="E17" t="str">
            <v>충남체육고</v>
          </cell>
          <cell r="F17" t="str">
            <v>13.67</v>
          </cell>
          <cell r="G17" t="str">
            <v>0.8</v>
          </cell>
        </row>
        <row r="18">
          <cell r="C18" t="str">
            <v>김민상</v>
          </cell>
          <cell r="E18" t="str">
            <v>인천체육고</v>
          </cell>
          <cell r="F18" t="str">
            <v>13.55</v>
          </cell>
          <cell r="G18" t="str">
            <v>-0.8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-1.8</v>
          </cell>
        </row>
        <row r="11">
          <cell r="C11" t="str">
            <v>김다은</v>
          </cell>
          <cell r="E11" t="str">
            <v>경기가평고</v>
          </cell>
          <cell r="F11" t="str">
            <v>12.47</v>
          </cell>
        </row>
        <row r="12">
          <cell r="C12" t="str">
            <v>전하영</v>
          </cell>
          <cell r="E12" t="str">
            <v>경기가평고</v>
          </cell>
          <cell r="F12" t="str">
            <v>12.75</v>
          </cell>
        </row>
        <row r="13">
          <cell r="C13" t="str">
            <v>조수진</v>
          </cell>
          <cell r="E13" t="str">
            <v>울산스포츠과학고</v>
          </cell>
          <cell r="F13" t="str">
            <v>12.85</v>
          </cell>
        </row>
        <row r="14">
          <cell r="C14" t="str">
            <v>김민서</v>
          </cell>
          <cell r="E14" t="str">
            <v>경기체육고</v>
          </cell>
          <cell r="F14" t="str">
            <v>12.94</v>
          </cell>
        </row>
        <row r="15">
          <cell r="C15" t="str">
            <v>김문주</v>
          </cell>
          <cell r="E15" t="str">
            <v>경기덕계고</v>
          </cell>
          <cell r="F15" t="str">
            <v>13.28</v>
          </cell>
        </row>
        <row r="16">
          <cell r="C16" t="str">
            <v>김애영</v>
          </cell>
          <cell r="E16" t="str">
            <v>경기덕계고</v>
          </cell>
          <cell r="F16" t="str">
            <v>13.35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1.9</v>
          </cell>
        </row>
        <row r="11">
          <cell r="C11" t="str">
            <v>김다은</v>
          </cell>
          <cell r="E11" t="str">
            <v>경기가평고</v>
          </cell>
          <cell r="F11" t="str">
            <v>25.13</v>
          </cell>
        </row>
        <row r="12">
          <cell r="C12" t="str">
            <v>전하영</v>
          </cell>
          <cell r="E12" t="str">
            <v>경기가평고</v>
          </cell>
          <cell r="F12" t="str">
            <v>25.86</v>
          </cell>
        </row>
        <row r="13">
          <cell r="C13" t="str">
            <v>신현진</v>
          </cell>
          <cell r="E13" t="str">
            <v>인일여자고</v>
          </cell>
          <cell r="F13" t="str">
            <v>25.96</v>
          </cell>
        </row>
        <row r="14">
          <cell r="C14" t="str">
            <v>이유진</v>
          </cell>
          <cell r="E14" t="str">
            <v>서울체육고</v>
          </cell>
          <cell r="F14" t="str">
            <v>26.23</v>
          </cell>
        </row>
        <row r="15">
          <cell r="C15" t="str">
            <v>박수영</v>
          </cell>
          <cell r="E15" t="str">
            <v>서울체육고</v>
          </cell>
          <cell r="F15" t="str">
            <v>26.42</v>
          </cell>
        </row>
        <row r="16">
          <cell r="C16" t="str">
            <v>김민서</v>
          </cell>
          <cell r="E16" t="str">
            <v>경기체육고</v>
          </cell>
          <cell r="F16" t="str">
            <v>26.57</v>
          </cell>
        </row>
        <row r="17">
          <cell r="C17" t="str">
            <v>이채진</v>
          </cell>
          <cell r="E17" t="str">
            <v>경명여자고</v>
          </cell>
          <cell r="F17" t="str">
            <v>27.84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박미나</v>
          </cell>
          <cell r="E11" t="str">
            <v>포항두호고</v>
          </cell>
          <cell r="F11" t="str">
            <v>58.32</v>
          </cell>
        </row>
        <row r="12">
          <cell r="C12" t="str">
            <v>이가은</v>
          </cell>
          <cell r="E12" t="str">
            <v>경북체육고</v>
          </cell>
          <cell r="F12" t="str">
            <v>58.36</v>
          </cell>
        </row>
        <row r="13">
          <cell r="C13" t="str">
            <v>신혜린</v>
          </cell>
          <cell r="E13" t="str">
            <v>평촌경영고</v>
          </cell>
          <cell r="F13" t="str">
            <v>1:00.34</v>
          </cell>
        </row>
        <row r="14">
          <cell r="C14" t="str">
            <v>손은빈</v>
          </cell>
          <cell r="E14" t="str">
            <v>서울체육고</v>
          </cell>
          <cell r="F14" t="str">
            <v>1:00.56</v>
          </cell>
        </row>
        <row r="15">
          <cell r="C15" t="str">
            <v>김태연</v>
          </cell>
          <cell r="E15" t="str">
            <v>인일여자고</v>
          </cell>
          <cell r="F15" t="str">
            <v>1:02.75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차지원</v>
          </cell>
          <cell r="E11" t="str">
            <v>대구체육고</v>
          </cell>
          <cell r="F11" t="str">
            <v>2:13.32</v>
          </cell>
        </row>
        <row r="12">
          <cell r="C12" t="str">
            <v>이서빈</v>
          </cell>
          <cell r="E12" t="str">
            <v>충현고</v>
          </cell>
          <cell r="F12" t="str">
            <v>2:20.93</v>
          </cell>
        </row>
        <row r="13">
          <cell r="C13" t="str">
            <v>양경정</v>
          </cell>
          <cell r="E13" t="str">
            <v>전곡고</v>
          </cell>
          <cell r="F13" t="str">
            <v>2:22.36</v>
          </cell>
        </row>
        <row r="14">
          <cell r="C14" t="str">
            <v>김지혜</v>
          </cell>
          <cell r="E14" t="str">
            <v>서울체육고</v>
          </cell>
          <cell r="F14" t="str">
            <v>2:24.93</v>
          </cell>
        </row>
        <row r="15">
          <cell r="C15" t="str">
            <v>안예원</v>
          </cell>
          <cell r="E15" t="str">
            <v>충북체육고</v>
          </cell>
          <cell r="F15" t="str">
            <v>2:28.83</v>
          </cell>
        </row>
        <row r="16">
          <cell r="C16" t="str">
            <v>김시온</v>
          </cell>
          <cell r="E16" t="str">
            <v>서울체육고</v>
          </cell>
          <cell r="F16" t="str">
            <v>2:30.44</v>
          </cell>
        </row>
        <row r="17">
          <cell r="C17" t="str">
            <v>김유민</v>
          </cell>
          <cell r="E17" t="str">
            <v>서울체육고</v>
          </cell>
          <cell r="F17" t="str">
            <v>2:32.20</v>
          </cell>
        </row>
        <row r="18">
          <cell r="C18" t="str">
            <v>노승연</v>
          </cell>
          <cell r="E18" t="str">
            <v>태원고</v>
          </cell>
          <cell r="F18" t="str">
            <v>2:35.59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심하영</v>
          </cell>
          <cell r="E11" t="str">
            <v>충북체육고</v>
          </cell>
          <cell r="F11" t="str">
            <v>4:56.88</v>
          </cell>
        </row>
        <row r="12">
          <cell r="C12" t="str">
            <v>지희원</v>
          </cell>
          <cell r="E12" t="str">
            <v>서울체육고</v>
          </cell>
          <cell r="F12" t="str">
            <v>4:59.09</v>
          </cell>
        </row>
        <row r="13">
          <cell r="C13" t="str">
            <v>이서빈</v>
          </cell>
          <cell r="E13" t="str">
            <v>충현고</v>
          </cell>
          <cell r="F13" t="str">
            <v>5:00.05</v>
          </cell>
        </row>
        <row r="14">
          <cell r="C14" t="str">
            <v>박수정</v>
          </cell>
          <cell r="E14" t="str">
            <v>속초여자고</v>
          </cell>
          <cell r="F14" t="str">
            <v>5:07.73</v>
          </cell>
        </row>
        <row r="15">
          <cell r="C15" t="str">
            <v>김유민</v>
          </cell>
          <cell r="E15" t="str">
            <v>서울체육고</v>
          </cell>
          <cell r="F15" t="str">
            <v>5:08.05</v>
          </cell>
        </row>
        <row r="16">
          <cell r="C16" t="str">
            <v>김시온</v>
          </cell>
          <cell r="E16" t="str">
            <v>서울체육고</v>
          </cell>
          <cell r="F16" t="str">
            <v>5:10.72</v>
          </cell>
        </row>
        <row r="17">
          <cell r="C17" t="str">
            <v>김초희</v>
          </cell>
          <cell r="E17" t="str">
            <v>충남체육고</v>
          </cell>
          <cell r="F17" t="str">
            <v>5:27.38</v>
          </cell>
        </row>
        <row r="18">
          <cell r="C18" t="str">
            <v>김다정</v>
          </cell>
          <cell r="E18" t="str">
            <v>경기체육고</v>
          </cell>
          <cell r="F18" t="str">
            <v>5:34.78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지희원</v>
          </cell>
          <cell r="E11" t="str">
            <v>서울체육고</v>
          </cell>
          <cell r="F11" t="str">
            <v>18:29.35</v>
          </cell>
        </row>
        <row r="12">
          <cell r="C12" t="str">
            <v>최수인</v>
          </cell>
          <cell r="E12" t="str">
            <v>김천한일여자고</v>
          </cell>
          <cell r="F12" t="str">
            <v>19:22.67</v>
          </cell>
        </row>
        <row r="13">
          <cell r="C13" t="str">
            <v>박수정</v>
          </cell>
          <cell r="E13" t="str">
            <v>속초여자고</v>
          </cell>
          <cell r="F13" t="str">
            <v>19:50.31</v>
          </cell>
        </row>
        <row r="14">
          <cell r="C14" t="str">
            <v>김다정</v>
          </cell>
          <cell r="E14" t="str">
            <v>경기체육고</v>
          </cell>
          <cell r="F14" t="str">
            <v>21:31.34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2.3</v>
          </cell>
        </row>
        <row r="11">
          <cell r="C11" t="str">
            <v>조수진</v>
          </cell>
          <cell r="E11" t="str">
            <v>울산스포츠과학고</v>
          </cell>
          <cell r="F11" t="str">
            <v>14.42</v>
          </cell>
        </row>
        <row r="12">
          <cell r="C12" t="str">
            <v>김솔기</v>
          </cell>
          <cell r="E12" t="str">
            <v>인천체육고</v>
          </cell>
          <cell r="F12" t="str">
            <v>14.46</v>
          </cell>
        </row>
        <row r="13">
          <cell r="C13" t="str">
            <v>윤수빈</v>
          </cell>
          <cell r="E13" t="str">
            <v>경기가평고</v>
          </cell>
          <cell r="F13" t="str">
            <v>14.85</v>
          </cell>
        </row>
        <row r="14">
          <cell r="C14" t="str">
            <v>권혜림</v>
          </cell>
          <cell r="E14" t="str">
            <v>경기원곡고</v>
          </cell>
          <cell r="F14" t="str">
            <v>14.94</v>
          </cell>
        </row>
        <row r="15">
          <cell r="C15" t="str">
            <v>이서은</v>
          </cell>
          <cell r="E15" t="str">
            <v>경기용인고</v>
          </cell>
          <cell r="F15" t="str">
            <v>15.72</v>
          </cell>
        </row>
        <row r="16">
          <cell r="C16" t="str">
            <v>신채은</v>
          </cell>
          <cell r="E16" t="str">
            <v>전북체육고</v>
          </cell>
          <cell r="F16" t="str">
            <v>17.98</v>
          </cell>
        </row>
        <row r="17">
          <cell r="C17" t="str">
            <v>김동희</v>
          </cell>
          <cell r="E17" t="str">
            <v>신명고</v>
          </cell>
          <cell r="F17" t="str">
            <v>18.12</v>
          </cell>
        </row>
        <row r="18">
          <cell r="C18" t="str">
            <v>김진서</v>
          </cell>
          <cell r="E18" t="str">
            <v>대전신일여자고</v>
          </cell>
          <cell r="F18" t="str">
            <v>20.88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이연우</v>
          </cell>
          <cell r="E11" t="str">
            <v>울산스포츠과학고</v>
          </cell>
          <cell r="F11" t="str">
            <v>1:01.95</v>
          </cell>
        </row>
        <row r="12">
          <cell r="C12" t="str">
            <v>최윤서</v>
          </cell>
          <cell r="E12" t="str">
            <v>경기덕계고</v>
          </cell>
          <cell r="F12" t="str">
            <v>1:02.68</v>
          </cell>
        </row>
        <row r="13">
          <cell r="C13" t="str">
            <v>이가은</v>
          </cell>
          <cell r="E13" t="str">
            <v>경북체육고</v>
          </cell>
          <cell r="F13" t="str">
            <v>1:04.01</v>
          </cell>
        </row>
        <row r="14">
          <cell r="C14" t="str">
            <v>김태연</v>
          </cell>
          <cell r="E14" t="str">
            <v>인일여자고</v>
          </cell>
          <cell r="F14" t="str">
            <v>1:05.54</v>
          </cell>
        </row>
        <row r="15">
          <cell r="C15" t="str">
            <v>김민경</v>
          </cell>
          <cell r="E15" t="str">
            <v>경기체육고</v>
          </cell>
          <cell r="F15" t="str">
            <v>1:06.59</v>
          </cell>
        </row>
        <row r="16">
          <cell r="C16" t="str">
            <v>양민경</v>
          </cell>
          <cell r="E16" t="str">
            <v>대전체육고</v>
          </cell>
          <cell r="F16" t="str">
            <v>1:07.96</v>
          </cell>
        </row>
        <row r="17">
          <cell r="C17" t="str">
            <v>정승연</v>
          </cell>
          <cell r="E17" t="str">
            <v>경명여자고</v>
          </cell>
          <cell r="F17" t="str">
            <v>1:08.28</v>
          </cell>
        </row>
        <row r="18">
          <cell r="C18" t="str">
            <v>이윤아</v>
          </cell>
          <cell r="E18" t="str">
            <v>평촌경영고</v>
          </cell>
          <cell r="F18" t="str">
            <v>1:08.63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최수인</v>
          </cell>
          <cell r="E11" t="str">
            <v>김천한일여자고</v>
          </cell>
          <cell r="F11" t="str">
            <v>11:13.08</v>
          </cell>
        </row>
        <row r="12">
          <cell r="C12" t="str">
            <v>이규림</v>
          </cell>
          <cell r="E12" t="str">
            <v>광주체육고</v>
          </cell>
          <cell r="F12" t="str">
            <v>11:59.55</v>
          </cell>
        </row>
        <row r="13">
          <cell r="C13" t="str">
            <v>박미애</v>
          </cell>
          <cell r="E13" t="str">
            <v>인천체육고</v>
          </cell>
          <cell r="F13" t="str">
            <v>12:08.77</v>
          </cell>
        </row>
        <row r="14">
          <cell r="C14" t="str">
            <v>최인녕</v>
          </cell>
          <cell r="E14" t="str">
            <v>김천한일여자고</v>
          </cell>
          <cell r="F14" t="str">
            <v>12:29.39</v>
          </cell>
        </row>
        <row r="15">
          <cell r="C15" t="str">
            <v>류수영</v>
          </cell>
          <cell r="E15" t="str">
            <v>김천한일여자고</v>
          </cell>
          <cell r="F15" t="str">
            <v>12:39.39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오지현</v>
          </cell>
          <cell r="E11" t="str">
            <v>충북체육고</v>
          </cell>
          <cell r="F11" t="str">
            <v>25:22.07</v>
          </cell>
        </row>
        <row r="12">
          <cell r="C12" t="str">
            <v>김가온</v>
          </cell>
          <cell r="E12" t="str">
            <v>서울체육고</v>
          </cell>
          <cell r="F12" t="str">
            <v>25:40.74</v>
          </cell>
        </row>
        <row r="13">
          <cell r="C13" t="str">
            <v>신가은</v>
          </cell>
          <cell r="E13" t="str">
            <v>예천여자고</v>
          </cell>
          <cell r="F13" t="str">
            <v>25:49.91</v>
          </cell>
        </row>
        <row r="14">
          <cell r="C14" t="str">
            <v>손혜정</v>
          </cell>
          <cell r="E14" t="str">
            <v>충남체육고</v>
          </cell>
          <cell r="F14" t="str">
            <v>26:19.74</v>
          </cell>
        </row>
        <row r="15">
          <cell r="C15" t="str">
            <v>이채원</v>
          </cell>
          <cell r="E15" t="str">
            <v>서울체육고</v>
          </cell>
          <cell r="F15" t="str">
            <v>26:49.12</v>
          </cell>
        </row>
        <row r="16">
          <cell r="C16" t="str">
            <v>임슬희</v>
          </cell>
          <cell r="E16" t="str">
            <v>충남체육고</v>
          </cell>
          <cell r="F16" t="str">
            <v>27:13.85</v>
          </cell>
        </row>
        <row r="17">
          <cell r="C17" t="str">
            <v>정진희</v>
          </cell>
          <cell r="E17" t="str">
            <v>광주체육고</v>
          </cell>
          <cell r="F17" t="str">
            <v>29:42.73</v>
          </cell>
        </row>
        <row r="18">
          <cell r="C18" t="str">
            <v>임자명</v>
          </cell>
          <cell r="E18" t="str">
            <v>광주체육고</v>
          </cell>
          <cell r="F18" t="str">
            <v>29:52.69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윤수빈 김소은 전하영 김다은</v>
          </cell>
          <cell r="E11" t="str">
            <v>경기가평고</v>
          </cell>
          <cell r="F11" t="str">
            <v>48.23</v>
          </cell>
        </row>
        <row r="12">
          <cell r="C12" t="str">
            <v>이유진 손은빈 박수영 한서정</v>
          </cell>
          <cell r="E12" t="str">
            <v>서울체육고</v>
          </cell>
          <cell r="F12" t="str">
            <v>49.29</v>
          </cell>
        </row>
        <row r="13">
          <cell r="C13" t="str">
            <v>김영미 신현진 김희윤 김태연</v>
          </cell>
          <cell r="E13" t="str">
            <v>인일여자고</v>
          </cell>
          <cell r="F13" t="str">
            <v>50.26</v>
          </cell>
        </row>
        <row r="14">
          <cell r="C14" t="str">
            <v>김문주 김애영 오서윤 최윤서</v>
          </cell>
          <cell r="E14" t="str">
            <v>경기덕계고</v>
          </cell>
          <cell r="F14" t="str">
            <v>50.71</v>
          </cell>
        </row>
        <row r="15">
          <cell r="C15" t="str">
            <v>김동희 김지원 이솔주 전지혜</v>
          </cell>
          <cell r="E15" t="str">
            <v>신명고</v>
          </cell>
          <cell r="F15" t="str">
            <v>55.74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김유진 박수영 이유진 손은빈</v>
          </cell>
          <cell r="E11" t="str">
            <v>서울체육고</v>
          </cell>
          <cell r="F11" t="str">
            <v>4:00.47</v>
          </cell>
        </row>
        <row r="12">
          <cell r="C12" t="str">
            <v>임지수 김태연 김희윤 신현진</v>
          </cell>
          <cell r="E12" t="str">
            <v>인일여자고</v>
          </cell>
          <cell r="F12" t="str">
            <v>4:08.25</v>
          </cell>
        </row>
        <row r="13">
          <cell r="C13" t="str">
            <v>김다은 박수빈 윤수빈 김소은</v>
          </cell>
          <cell r="E13" t="str">
            <v>경기가평고</v>
          </cell>
          <cell r="F13" t="str">
            <v>4:18.06</v>
          </cell>
        </row>
        <row r="14">
          <cell r="C14" t="str">
            <v>이솔주 김동희 김지원 전지혜</v>
          </cell>
          <cell r="E14" t="str">
            <v>신명고</v>
          </cell>
          <cell r="F14" t="str">
            <v>4:38.93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7종경기"/>
    </sheetNames>
    <sheetDataSet>
      <sheetData sheetId="0">
        <row r="11">
          <cell r="C11" t="str">
            <v>오수정</v>
          </cell>
          <cell r="E11" t="str">
            <v>충북체육고</v>
          </cell>
          <cell r="F11" t="str">
            <v>1.60</v>
          </cell>
        </row>
        <row r="12">
          <cell r="C12" t="str">
            <v>이다인</v>
          </cell>
          <cell r="E12" t="str">
            <v>서울체육고</v>
          </cell>
          <cell r="F12" t="str">
            <v>1.55</v>
          </cell>
        </row>
      </sheetData>
      <sheetData sheetId="1">
        <row r="11">
          <cell r="C11" t="str">
            <v>이주연</v>
          </cell>
          <cell r="E11" t="str">
            <v>예천여자고</v>
          </cell>
          <cell r="F11" t="str">
            <v>2.40</v>
          </cell>
        </row>
        <row r="12">
          <cell r="C12" t="str">
            <v>고민지</v>
          </cell>
          <cell r="E12" t="str">
            <v>동광고</v>
          </cell>
          <cell r="F12" t="str">
            <v>2.30</v>
          </cell>
        </row>
        <row r="13">
          <cell r="C13" t="str">
            <v>김민조</v>
          </cell>
          <cell r="E13" t="str">
            <v>서울체육고</v>
          </cell>
          <cell r="F13" t="str">
            <v>2.30</v>
          </cell>
        </row>
        <row r="14">
          <cell r="C14" t="str">
            <v>이지민</v>
          </cell>
          <cell r="E14" t="str">
            <v>울산스포츠과학고</v>
          </cell>
          <cell r="F14" t="str">
            <v>2.20</v>
          </cell>
        </row>
      </sheetData>
      <sheetData sheetId="2">
        <row r="11">
          <cell r="C11" t="str">
            <v>김소은</v>
          </cell>
          <cell r="E11" t="str">
            <v>경기가평고</v>
          </cell>
          <cell r="F11" t="str">
            <v>5.43</v>
          </cell>
          <cell r="G11" t="str">
            <v>0.3</v>
          </cell>
        </row>
        <row r="12">
          <cell r="C12" t="str">
            <v>김아영</v>
          </cell>
          <cell r="E12" t="str">
            <v>충현고</v>
          </cell>
          <cell r="F12" t="str">
            <v>5.39</v>
          </cell>
          <cell r="G12" t="str">
            <v>0.0</v>
          </cell>
        </row>
        <row r="13">
          <cell r="C13" t="str">
            <v>최지윤</v>
          </cell>
          <cell r="E13" t="str">
            <v>경북체육고</v>
          </cell>
          <cell r="F13" t="str">
            <v>5.14</v>
          </cell>
          <cell r="G13" t="str">
            <v>2.6</v>
          </cell>
        </row>
        <row r="14">
          <cell r="C14" t="str">
            <v>조성은</v>
          </cell>
          <cell r="E14" t="str">
            <v>울산스포츠과학고</v>
          </cell>
          <cell r="F14" t="str">
            <v>5.14</v>
          </cell>
          <cell r="G14" t="str">
            <v>2.3</v>
          </cell>
        </row>
        <row r="15">
          <cell r="C15" t="str">
            <v>신예지</v>
          </cell>
          <cell r="E15" t="str">
            <v>대전체육고</v>
          </cell>
          <cell r="F15" t="str">
            <v>5.13</v>
          </cell>
          <cell r="G15" t="str">
            <v>-1.5</v>
          </cell>
        </row>
        <row r="16">
          <cell r="C16" t="str">
            <v>나소연</v>
          </cell>
          <cell r="E16" t="str">
            <v>서울체육고</v>
          </cell>
          <cell r="F16" t="str">
            <v>5.13</v>
          </cell>
          <cell r="G16" t="str">
            <v>0.6</v>
          </cell>
        </row>
        <row r="17">
          <cell r="C17" t="str">
            <v>신서연</v>
          </cell>
          <cell r="E17" t="str">
            <v>경기용인고</v>
          </cell>
          <cell r="F17" t="str">
            <v>5.07</v>
          </cell>
          <cell r="G17" t="str">
            <v>0.3</v>
          </cell>
        </row>
        <row r="18">
          <cell r="C18" t="str">
            <v>신지선</v>
          </cell>
          <cell r="E18" t="str">
            <v>전북체육고</v>
          </cell>
          <cell r="F18" t="str">
            <v>4.66</v>
          </cell>
          <cell r="G18" t="str">
            <v>0.3</v>
          </cell>
        </row>
      </sheetData>
      <sheetData sheetId="3">
        <row r="11">
          <cell r="C11" t="str">
            <v>김아영</v>
          </cell>
          <cell r="E11" t="str">
            <v>충현고</v>
          </cell>
          <cell r="F11" t="str">
            <v>11.88</v>
          </cell>
          <cell r="G11" t="str">
            <v>1.1</v>
          </cell>
        </row>
        <row r="12">
          <cell r="C12" t="str">
            <v>김민지</v>
          </cell>
          <cell r="E12" t="str">
            <v>경기소래고</v>
          </cell>
          <cell r="F12" t="str">
            <v>11.44</v>
          </cell>
          <cell r="G12" t="str">
            <v>-0.3</v>
          </cell>
        </row>
        <row r="13">
          <cell r="C13" t="str">
            <v>박솔</v>
          </cell>
          <cell r="E13" t="str">
            <v>서울체육고</v>
          </cell>
          <cell r="F13" t="str">
            <v>11.19</v>
          </cell>
          <cell r="G13" t="str">
            <v>-0.1</v>
          </cell>
        </row>
        <row r="14">
          <cell r="C14" t="str">
            <v>김여경</v>
          </cell>
          <cell r="E14" t="str">
            <v>전북체육고</v>
          </cell>
          <cell r="F14" t="str">
            <v>11.15</v>
          </cell>
          <cell r="G14" t="str">
            <v>1.7</v>
          </cell>
        </row>
        <row r="15">
          <cell r="C15" t="str">
            <v>김서현</v>
          </cell>
          <cell r="E15" t="str">
            <v>인천체육고</v>
          </cell>
          <cell r="F15" t="str">
            <v>9.83</v>
          </cell>
          <cell r="G15" t="str">
            <v>-0.2</v>
          </cell>
        </row>
      </sheetData>
      <sheetData sheetId="4">
        <row r="11">
          <cell r="C11" t="str">
            <v>류서연</v>
          </cell>
          <cell r="E11" t="str">
            <v>경기체육고</v>
          </cell>
          <cell r="F11" t="str">
            <v>13.95</v>
          </cell>
        </row>
        <row r="12">
          <cell r="C12" t="str">
            <v>최하나</v>
          </cell>
          <cell r="E12" t="str">
            <v>이리공업고</v>
          </cell>
          <cell r="F12" t="str">
            <v>13.62</v>
          </cell>
        </row>
        <row r="13">
          <cell r="C13" t="str">
            <v>엄회정</v>
          </cell>
          <cell r="E13" t="str">
            <v>경남체육고</v>
          </cell>
          <cell r="F13" t="str">
            <v>13.16</v>
          </cell>
        </row>
        <row r="14">
          <cell r="C14" t="str">
            <v>박채린</v>
          </cell>
          <cell r="E14" t="str">
            <v>경기체육고</v>
          </cell>
          <cell r="F14" t="str">
            <v>12.10</v>
          </cell>
        </row>
        <row r="15">
          <cell r="C15" t="str">
            <v>홍민지</v>
          </cell>
          <cell r="E15" t="str">
            <v>충남체육고</v>
          </cell>
          <cell r="F15" t="str">
            <v>11.59</v>
          </cell>
        </row>
      </sheetData>
      <sheetData sheetId="5">
        <row r="11">
          <cell r="C11" t="str">
            <v>신유진</v>
          </cell>
          <cell r="E11" t="str">
            <v>이리공업고</v>
          </cell>
          <cell r="F11" t="str">
            <v>49.88CR</v>
          </cell>
        </row>
        <row r="12">
          <cell r="C12" t="str">
            <v>홍승연</v>
          </cell>
          <cell r="E12" t="str">
            <v>이리공업고</v>
          </cell>
          <cell r="F12" t="str">
            <v>34.86</v>
          </cell>
        </row>
        <row r="13">
          <cell r="C13" t="str">
            <v>윤가영</v>
          </cell>
          <cell r="E13" t="str">
            <v>한솔고</v>
          </cell>
          <cell r="F13" t="str">
            <v>33.58</v>
          </cell>
        </row>
        <row r="14">
          <cell r="C14" t="str">
            <v>최수인</v>
          </cell>
          <cell r="E14" t="str">
            <v>경북체육고</v>
          </cell>
          <cell r="F14" t="str">
            <v>33.00</v>
          </cell>
        </row>
        <row r="15">
          <cell r="C15" t="str">
            <v>이나현</v>
          </cell>
          <cell r="E15" t="str">
            <v>인천체육고</v>
          </cell>
          <cell r="F15" t="str">
            <v>27.88</v>
          </cell>
        </row>
      </sheetData>
      <sheetData sheetId="6">
        <row r="11">
          <cell r="C11" t="str">
            <v>홍승연</v>
          </cell>
          <cell r="E11" t="str">
            <v>이리공업고</v>
          </cell>
          <cell r="F11" t="str">
            <v>49.87</v>
          </cell>
        </row>
        <row r="12">
          <cell r="C12" t="str">
            <v>이채연</v>
          </cell>
          <cell r="E12" t="str">
            <v>전북체육고</v>
          </cell>
          <cell r="F12" t="str">
            <v>40.60</v>
          </cell>
        </row>
        <row r="13">
          <cell r="C13" t="str">
            <v>김윤서</v>
          </cell>
          <cell r="E13" t="str">
            <v>전북체육고</v>
          </cell>
          <cell r="F13" t="str">
            <v>38.30</v>
          </cell>
        </row>
        <row r="14">
          <cell r="C14" t="str">
            <v>김성은</v>
          </cell>
          <cell r="E14" t="str">
            <v>서울체육고</v>
          </cell>
          <cell r="F14" t="str">
            <v>36.53</v>
          </cell>
        </row>
        <row r="15">
          <cell r="C15" t="str">
            <v>이예빈</v>
          </cell>
          <cell r="E15" t="str">
            <v>울산스포츠과학고</v>
          </cell>
          <cell r="F15" t="str">
            <v>30.08</v>
          </cell>
        </row>
        <row r="16">
          <cell r="C16" t="str">
            <v>양서영</v>
          </cell>
          <cell r="E16" t="str">
            <v>전북체육고</v>
          </cell>
          <cell r="F16" t="str">
            <v>28.79</v>
          </cell>
        </row>
        <row r="17">
          <cell r="C17" t="str">
            <v>김다연</v>
          </cell>
          <cell r="E17" t="str">
            <v>충북체육고</v>
          </cell>
          <cell r="F17" t="str">
            <v>25.55</v>
          </cell>
        </row>
        <row r="18">
          <cell r="C18" t="str">
            <v>강영미</v>
          </cell>
          <cell r="E18" t="str">
            <v>충남체육고</v>
          </cell>
          <cell r="F18" t="str">
            <v>19.58</v>
          </cell>
        </row>
      </sheetData>
      <sheetData sheetId="7">
        <row r="11">
          <cell r="C11" t="str">
            <v>한이경</v>
          </cell>
          <cell r="E11" t="str">
            <v>경남체육고</v>
          </cell>
          <cell r="F11" t="str">
            <v>39.03</v>
          </cell>
        </row>
        <row r="12">
          <cell r="C12" t="str">
            <v>윤예림</v>
          </cell>
          <cell r="E12" t="str">
            <v>경기체육고</v>
          </cell>
          <cell r="F12" t="str">
            <v>37.97</v>
          </cell>
        </row>
        <row r="13">
          <cell r="C13" t="str">
            <v>김리진</v>
          </cell>
          <cell r="E13" t="str">
            <v>울산스포츠과학고</v>
          </cell>
          <cell r="F13" t="str">
            <v>37.86</v>
          </cell>
        </row>
        <row r="14">
          <cell r="C14" t="str">
            <v>이솔주</v>
          </cell>
          <cell r="E14" t="str">
            <v>신명고</v>
          </cell>
          <cell r="F14" t="str">
            <v>36.94</v>
          </cell>
        </row>
        <row r="15">
          <cell r="C15" t="str">
            <v>김유빈</v>
          </cell>
          <cell r="E15" t="str">
            <v>대구체육고</v>
          </cell>
          <cell r="F15" t="str">
            <v>35.13</v>
          </cell>
        </row>
        <row r="16">
          <cell r="C16" t="str">
            <v>신유빈</v>
          </cell>
          <cell r="E16" t="str">
            <v>충남체육고</v>
          </cell>
          <cell r="F16" t="str">
            <v>33.99</v>
          </cell>
        </row>
        <row r="17">
          <cell r="C17" t="str">
            <v>장소은</v>
          </cell>
          <cell r="E17" t="str">
            <v>충남체육고</v>
          </cell>
          <cell r="F17" t="str">
            <v>33.94</v>
          </cell>
        </row>
        <row r="18">
          <cell r="C18" t="str">
            <v>박지영</v>
          </cell>
          <cell r="E18" t="str">
            <v>충북체육고</v>
          </cell>
          <cell r="F18" t="str">
            <v>29.91</v>
          </cell>
        </row>
      </sheetData>
      <sheetData sheetId="8">
        <row r="11">
          <cell r="C11" t="str">
            <v>김주현</v>
          </cell>
          <cell r="E11" t="str">
            <v>포항두호고</v>
          </cell>
          <cell r="F11" t="str">
            <v>4,362점</v>
          </cell>
        </row>
        <row r="12">
          <cell r="C12" t="str">
            <v>이솔주</v>
          </cell>
          <cell r="E12" t="str">
            <v>신명고</v>
          </cell>
          <cell r="F12" t="str">
            <v>3,633점</v>
          </cell>
        </row>
        <row r="13">
          <cell r="C13" t="str">
            <v>조준희</v>
          </cell>
          <cell r="E13" t="str">
            <v>충북체육고</v>
          </cell>
          <cell r="F13" t="str">
            <v>3,104점</v>
          </cell>
        </row>
        <row r="14">
          <cell r="C14" t="str">
            <v>김지원</v>
          </cell>
          <cell r="E14" t="str">
            <v>경기체육고</v>
          </cell>
          <cell r="F14" t="str">
            <v>3,101점</v>
          </cell>
        </row>
        <row r="15">
          <cell r="C15" t="str">
            <v>변수미</v>
          </cell>
          <cell r="E15" t="str">
            <v>경기체육고</v>
          </cell>
          <cell r="F15" t="str">
            <v>3,027점</v>
          </cell>
        </row>
        <row r="16">
          <cell r="C16" t="str">
            <v>김영미</v>
          </cell>
          <cell r="E16" t="str">
            <v>인일여자고</v>
          </cell>
          <cell r="F16" t="str">
            <v>2,618점</v>
          </cell>
        </row>
        <row r="17">
          <cell r="C17" t="str">
            <v>전지혜</v>
          </cell>
          <cell r="E17" t="str">
            <v>신명고</v>
          </cell>
          <cell r="F17" t="str">
            <v>2,373점</v>
          </cell>
        </row>
        <row r="18">
          <cell r="C18" t="str">
            <v>노승연</v>
          </cell>
          <cell r="E18" t="str">
            <v>태원고</v>
          </cell>
          <cell r="F18" t="str">
            <v>1,995점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0.8</v>
          </cell>
        </row>
        <row r="11">
          <cell r="C11" t="str">
            <v>이진서</v>
          </cell>
          <cell r="E11" t="str">
            <v>경기유신고</v>
          </cell>
          <cell r="F11" t="str">
            <v>10.90</v>
          </cell>
        </row>
        <row r="12">
          <cell r="C12" t="str">
            <v>이재혁</v>
          </cell>
          <cell r="E12" t="str">
            <v>충남체육고</v>
          </cell>
          <cell r="F12" t="str">
            <v>10.96</v>
          </cell>
        </row>
        <row r="13">
          <cell r="C13" t="str">
            <v>신우진</v>
          </cell>
          <cell r="E13" t="str">
            <v>경기용인고</v>
          </cell>
          <cell r="F13" t="str">
            <v>11.08</v>
          </cell>
        </row>
        <row r="14">
          <cell r="C14" t="str">
            <v>노호진</v>
          </cell>
          <cell r="E14" t="str">
            <v>대구체육고</v>
          </cell>
          <cell r="F14" t="str">
            <v>11.10</v>
          </cell>
        </row>
        <row r="15">
          <cell r="C15" t="str">
            <v>허정현</v>
          </cell>
          <cell r="E15" t="str">
            <v>목포문태고</v>
          </cell>
          <cell r="F15" t="str">
            <v>11.11</v>
          </cell>
        </row>
        <row r="16">
          <cell r="C16" t="str">
            <v>이진영</v>
          </cell>
          <cell r="E16" t="str">
            <v>경기심원고</v>
          </cell>
          <cell r="F16" t="str">
            <v>11.22</v>
          </cell>
        </row>
        <row r="17">
          <cell r="C17" t="str">
            <v>정혁래</v>
          </cell>
          <cell r="E17" t="str">
            <v>경기체육고</v>
          </cell>
          <cell r="F17" t="str">
            <v>11.24</v>
          </cell>
        </row>
        <row r="18">
          <cell r="C18" t="str">
            <v>김시우</v>
          </cell>
          <cell r="E18" t="str">
            <v>강원체육고</v>
          </cell>
          <cell r="F18" t="str">
            <v>11.25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김동길</v>
          </cell>
          <cell r="E11" t="str">
            <v>울산스포츠과학고</v>
          </cell>
          <cell r="F11" t="str">
            <v>49.73</v>
          </cell>
        </row>
        <row r="12">
          <cell r="C12" t="str">
            <v>박권</v>
          </cell>
          <cell r="E12" t="str">
            <v>동인천고</v>
          </cell>
          <cell r="F12" t="str">
            <v>50.71</v>
          </cell>
        </row>
        <row r="13">
          <cell r="C13" t="str">
            <v>김준성</v>
          </cell>
          <cell r="E13" t="str">
            <v>동광고</v>
          </cell>
          <cell r="F13" t="str">
            <v>50.71</v>
          </cell>
        </row>
        <row r="14">
          <cell r="C14" t="str">
            <v>윤겸재</v>
          </cell>
          <cell r="E14" t="str">
            <v>충남체육고</v>
          </cell>
          <cell r="F14" t="str">
            <v>51.79</v>
          </cell>
        </row>
        <row r="15">
          <cell r="C15" t="str">
            <v>정도엽</v>
          </cell>
          <cell r="E15" t="str">
            <v>광주체육고</v>
          </cell>
          <cell r="F15" t="str">
            <v>52.85</v>
          </cell>
        </row>
        <row r="16">
          <cell r="C16" t="str">
            <v>강석우</v>
          </cell>
          <cell r="E16" t="str">
            <v>광주체육고</v>
          </cell>
          <cell r="F16" t="str">
            <v>53.45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정우진</v>
          </cell>
          <cell r="E11" t="str">
            <v>전곡고</v>
          </cell>
          <cell r="F11" t="str">
            <v>4:14.46</v>
          </cell>
        </row>
        <row r="12">
          <cell r="C12" t="str">
            <v>김민석</v>
          </cell>
          <cell r="E12" t="str">
            <v>경기체육고</v>
          </cell>
          <cell r="F12" t="str">
            <v>4:15.10</v>
          </cell>
        </row>
        <row r="13">
          <cell r="C13" t="str">
            <v>김진만</v>
          </cell>
          <cell r="E13" t="str">
            <v>충현고</v>
          </cell>
          <cell r="F13" t="str">
            <v>4:17.46</v>
          </cell>
        </row>
        <row r="14">
          <cell r="C14" t="str">
            <v>한대희</v>
          </cell>
          <cell r="F14" t="str">
            <v>4:30.31</v>
          </cell>
        </row>
        <row r="15">
          <cell r="C15" t="str">
            <v>김성호</v>
          </cell>
          <cell r="E15" t="str">
            <v>충남체육고</v>
          </cell>
          <cell r="F15" t="str">
            <v>4:30.85</v>
          </cell>
        </row>
        <row r="16">
          <cell r="C16" t="str">
            <v>김홍민</v>
          </cell>
          <cell r="E16" t="str">
            <v>배문고</v>
          </cell>
          <cell r="F16" t="str">
            <v>4:32.85</v>
          </cell>
        </row>
        <row r="17">
          <cell r="C17" t="str">
            <v>안현웅</v>
          </cell>
          <cell r="E17" t="str">
            <v>전곡고</v>
          </cell>
          <cell r="F17" t="str">
            <v>4:34.44</v>
          </cell>
        </row>
        <row r="18">
          <cell r="C18" t="str">
            <v>고재욱</v>
          </cell>
          <cell r="E18" t="str">
            <v>충북체육고</v>
          </cell>
          <cell r="F18" t="str">
            <v>4:40.37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김민재</v>
          </cell>
          <cell r="E11" t="str">
            <v>경북영동고</v>
          </cell>
          <cell r="F11" t="str">
            <v>16:20.45</v>
          </cell>
        </row>
        <row r="12">
          <cell r="C12" t="str">
            <v>오민석</v>
          </cell>
          <cell r="E12" t="str">
            <v>순심고</v>
          </cell>
          <cell r="F12" t="str">
            <v>16:27.95</v>
          </cell>
        </row>
        <row r="13">
          <cell r="C13" t="str">
            <v>이정훈</v>
          </cell>
          <cell r="E13" t="str">
            <v>순심고</v>
          </cell>
          <cell r="F13" t="str">
            <v>16:29.52</v>
          </cell>
        </row>
        <row r="14">
          <cell r="C14" t="str">
            <v>이동훈</v>
          </cell>
          <cell r="E14" t="str">
            <v>대구체육고</v>
          </cell>
          <cell r="F14" t="str">
            <v>16:53.44</v>
          </cell>
        </row>
        <row r="15">
          <cell r="C15" t="str">
            <v>김시온</v>
          </cell>
          <cell r="E15" t="str">
            <v>배문고</v>
          </cell>
          <cell r="F15" t="str">
            <v>17:21.10</v>
          </cell>
        </row>
        <row r="16">
          <cell r="C16" t="str">
            <v>남혁준</v>
          </cell>
          <cell r="E16" t="str">
            <v>강원체육고</v>
          </cell>
          <cell r="F16" t="str">
            <v>17:23.11</v>
          </cell>
        </row>
        <row r="17">
          <cell r="C17" t="str">
            <v>한승우</v>
          </cell>
          <cell r="E17" t="str">
            <v>대구체육고</v>
          </cell>
          <cell r="F17" t="str">
            <v>17:24.39</v>
          </cell>
        </row>
        <row r="18">
          <cell r="C18" t="str">
            <v>박정우</v>
          </cell>
          <cell r="E18" t="str">
            <v>서울체육고</v>
          </cell>
          <cell r="F18" t="str">
            <v>17:43.22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-0.3</v>
          </cell>
        </row>
        <row r="11">
          <cell r="C11" t="str">
            <v>신의진</v>
          </cell>
          <cell r="E11" t="str">
            <v>경남체육고</v>
          </cell>
          <cell r="F11" t="str">
            <v>16.44</v>
          </cell>
        </row>
        <row r="12">
          <cell r="C12" t="str">
            <v>도효찬</v>
          </cell>
          <cell r="E12" t="str">
            <v>경기모바일과학고</v>
          </cell>
          <cell r="F12" t="str">
            <v>17.13</v>
          </cell>
        </row>
        <row r="13">
          <cell r="C13" t="str">
            <v>조상현</v>
          </cell>
          <cell r="E13" t="str">
            <v>목포문태고</v>
          </cell>
          <cell r="F13" t="str">
            <v>17.24</v>
          </cell>
        </row>
        <row r="14">
          <cell r="C14" t="str">
            <v>박효선</v>
          </cell>
          <cell r="E14" t="str">
            <v>목포문태고</v>
          </cell>
          <cell r="F14" t="str">
            <v>17.39</v>
          </cell>
        </row>
        <row r="15">
          <cell r="C15" t="str">
            <v>민건일</v>
          </cell>
          <cell r="E15" t="str">
            <v>경기심원고</v>
          </cell>
          <cell r="F15" t="str">
            <v>21.63</v>
          </cell>
        </row>
        <row r="16">
          <cell r="C16" t="str">
            <v>최훈탁</v>
          </cell>
          <cell r="E16" t="str">
            <v>신명고</v>
          </cell>
          <cell r="F16" t="str">
            <v>22.21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  <sheetName val="원반"/>
    </sheetNames>
    <sheetDataSet>
      <sheetData sheetId="0">
        <row r="11">
          <cell r="C11" t="str">
            <v>임예찬</v>
          </cell>
          <cell r="E11" t="str">
            <v>전북체육고</v>
          </cell>
          <cell r="F11" t="str">
            <v>1.75</v>
          </cell>
        </row>
        <row r="12">
          <cell r="C12" t="str">
            <v>윤여준</v>
          </cell>
          <cell r="E12" t="str">
            <v>충남체육고</v>
          </cell>
          <cell r="F12" t="str">
            <v>1.70</v>
          </cell>
        </row>
        <row r="13">
          <cell r="C13" t="str">
            <v>이재윤</v>
          </cell>
          <cell r="E13" t="str">
            <v>포항두호고</v>
          </cell>
          <cell r="F13" t="str">
            <v>1.70</v>
          </cell>
        </row>
        <row r="14">
          <cell r="C14" t="str">
            <v>고재유</v>
          </cell>
          <cell r="E14" t="str">
            <v>강원체육고</v>
          </cell>
          <cell r="F14" t="str">
            <v>1.70</v>
          </cell>
        </row>
      </sheetData>
      <sheetData sheetId="1">
        <row r="11">
          <cell r="C11" t="str">
            <v>김지환</v>
          </cell>
          <cell r="E11" t="str">
            <v>경기모바일과학고</v>
          </cell>
          <cell r="F11" t="str">
            <v>6.58</v>
          </cell>
          <cell r="G11" t="str">
            <v>0.2</v>
          </cell>
        </row>
        <row r="12">
          <cell r="C12" t="str">
            <v>김현종</v>
          </cell>
          <cell r="E12" t="str">
            <v>충현고</v>
          </cell>
          <cell r="F12" t="str">
            <v>6.39</v>
          </cell>
          <cell r="G12" t="str">
            <v>0.5</v>
          </cell>
        </row>
        <row r="13">
          <cell r="C13" t="str">
            <v>이찬형</v>
          </cell>
          <cell r="E13" t="str">
            <v>대전체육고</v>
          </cell>
          <cell r="F13" t="str">
            <v>6.34</v>
          </cell>
          <cell r="G13" t="str">
            <v>0.1</v>
          </cell>
        </row>
        <row r="14">
          <cell r="C14" t="str">
            <v>정진엽</v>
          </cell>
          <cell r="E14" t="str">
            <v>충남체육고</v>
          </cell>
          <cell r="F14" t="str">
            <v>6.17</v>
          </cell>
          <cell r="G14" t="str">
            <v>-0.3</v>
          </cell>
        </row>
        <row r="15">
          <cell r="C15" t="str">
            <v>정승민</v>
          </cell>
          <cell r="E15" t="str">
            <v>강원체육고</v>
          </cell>
          <cell r="F15" t="str">
            <v>6.14</v>
          </cell>
          <cell r="G15" t="str">
            <v>0.6</v>
          </cell>
        </row>
        <row r="16">
          <cell r="C16" t="str">
            <v>이교인</v>
          </cell>
          <cell r="E16" t="str">
            <v>강원체육고</v>
          </cell>
          <cell r="F16" t="str">
            <v>5.91</v>
          </cell>
          <cell r="G16" t="str">
            <v>1.3</v>
          </cell>
        </row>
        <row r="17">
          <cell r="C17" t="str">
            <v>박기랑</v>
          </cell>
          <cell r="E17" t="str">
            <v>경기모바일과학고</v>
          </cell>
          <cell r="F17" t="str">
            <v>5.91</v>
          </cell>
          <cell r="G17">
            <v>-0.4</v>
          </cell>
        </row>
        <row r="18">
          <cell r="C18" t="str">
            <v>신재혁</v>
          </cell>
          <cell r="E18" t="str">
            <v>충남체육고</v>
          </cell>
          <cell r="F18" t="str">
            <v>5.90</v>
          </cell>
          <cell r="G18" t="str">
            <v>1.2</v>
          </cell>
        </row>
      </sheetData>
      <sheetData sheetId="2">
        <row r="11">
          <cell r="C11" t="str">
            <v>주재훈</v>
          </cell>
          <cell r="E11" t="str">
            <v>동인천고</v>
          </cell>
          <cell r="F11" t="str">
            <v>15.62</v>
          </cell>
        </row>
        <row r="12">
          <cell r="C12" t="str">
            <v>김예찬</v>
          </cell>
          <cell r="E12" t="str">
            <v>경남체육고</v>
          </cell>
          <cell r="F12" t="str">
            <v>14.92</v>
          </cell>
        </row>
        <row r="13">
          <cell r="C13" t="str">
            <v>김성우</v>
          </cell>
          <cell r="E13" t="str">
            <v>충북체육고</v>
          </cell>
          <cell r="F13" t="str">
            <v>14.48</v>
          </cell>
        </row>
        <row r="14">
          <cell r="C14" t="str">
            <v>이형진</v>
          </cell>
          <cell r="E14" t="str">
            <v>경북체육고</v>
          </cell>
          <cell r="F14" t="str">
            <v>13.31</v>
          </cell>
        </row>
      </sheetData>
      <sheetData sheetId="3">
        <row r="11">
          <cell r="C11" t="str">
            <v>박주형</v>
          </cell>
          <cell r="E11" t="str">
            <v>서울체육고</v>
          </cell>
          <cell r="F11" t="str">
            <v>44.69</v>
          </cell>
        </row>
        <row r="12">
          <cell r="C12" t="str">
            <v>조병욱</v>
          </cell>
          <cell r="E12" t="str">
            <v>충북체육고</v>
          </cell>
          <cell r="F12" t="str">
            <v>40.96</v>
          </cell>
        </row>
        <row r="13">
          <cell r="C13" t="str">
            <v>성민재</v>
          </cell>
          <cell r="E13" t="str">
            <v>경남체육고</v>
          </cell>
          <cell r="F13" t="str">
            <v>37.20</v>
          </cell>
        </row>
        <row r="14">
          <cell r="C14" t="str">
            <v>김영욱</v>
          </cell>
          <cell r="E14" t="str">
            <v>김화공업고</v>
          </cell>
          <cell r="F14" t="str">
            <v>30.60</v>
          </cell>
        </row>
        <row r="15">
          <cell r="C15" t="str">
            <v>최재형</v>
          </cell>
          <cell r="E15" t="str">
            <v>충현고</v>
          </cell>
          <cell r="F15" t="str">
            <v>21.12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0.1</v>
          </cell>
        </row>
        <row r="11">
          <cell r="C11" t="str">
            <v>신현진</v>
          </cell>
          <cell r="E11" t="str">
            <v>인일여자고</v>
          </cell>
          <cell r="F11" t="str">
            <v>12.67</v>
          </cell>
        </row>
        <row r="12">
          <cell r="C12" t="str">
            <v>이유진</v>
          </cell>
          <cell r="E12" t="str">
            <v>서울체육고</v>
          </cell>
          <cell r="F12" t="str">
            <v>12.76</v>
          </cell>
        </row>
        <row r="13">
          <cell r="C13" t="str">
            <v>최희진</v>
          </cell>
          <cell r="E13" t="str">
            <v>인천체육고</v>
          </cell>
          <cell r="F13" t="str">
            <v>13.00</v>
          </cell>
        </row>
        <row r="14">
          <cell r="C14" t="str">
            <v>권민주</v>
          </cell>
          <cell r="E14" t="str">
            <v>경북체육고</v>
          </cell>
          <cell r="F14" t="str">
            <v>13.26</v>
          </cell>
        </row>
        <row r="15">
          <cell r="C15" t="str">
            <v>한성은</v>
          </cell>
          <cell r="E15" t="str">
            <v>서울체육고</v>
          </cell>
          <cell r="F15" t="str">
            <v>13.65</v>
          </cell>
        </row>
        <row r="16">
          <cell r="C16" t="str">
            <v>김지원</v>
          </cell>
          <cell r="E16" t="str">
            <v>신명고</v>
          </cell>
          <cell r="F16" t="str">
            <v>14.00</v>
          </cell>
        </row>
        <row r="17">
          <cell r="C17" t="str">
            <v>김윤서</v>
          </cell>
          <cell r="E17" t="str">
            <v>인천체육고</v>
          </cell>
          <cell r="F17" t="str">
            <v>14.05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이채진</v>
          </cell>
          <cell r="E11" t="str">
            <v>경명여자고</v>
          </cell>
          <cell r="F11" t="str">
            <v>1:02.04</v>
          </cell>
        </row>
        <row r="12">
          <cell r="C12" t="str">
            <v>김희윤</v>
          </cell>
          <cell r="E12" t="str">
            <v>인일여자고</v>
          </cell>
          <cell r="F12" t="str">
            <v>1:02.16</v>
          </cell>
        </row>
        <row r="13">
          <cell r="C13" t="str">
            <v>이주현</v>
          </cell>
          <cell r="E13" t="str">
            <v>경기소래고</v>
          </cell>
          <cell r="F13" t="str">
            <v>1:05.13</v>
          </cell>
        </row>
        <row r="14">
          <cell r="C14" t="str">
            <v>오서윤</v>
          </cell>
          <cell r="E14" t="str">
            <v>경기덕계고</v>
          </cell>
          <cell r="F14" t="str">
            <v>1:05.25</v>
          </cell>
        </row>
        <row r="15">
          <cell r="C15" t="str">
            <v>김도윤</v>
          </cell>
          <cell r="E15" t="str">
            <v>속초여자고</v>
          </cell>
          <cell r="F15" t="str">
            <v>1:10.44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이보라</v>
          </cell>
          <cell r="E11" t="str">
            <v>전북체육고</v>
          </cell>
          <cell r="F11" t="str">
            <v>4:53.12</v>
          </cell>
        </row>
        <row r="12">
          <cell r="C12" t="str">
            <v>김예나</v>
          </cell>
          <cell r="E12" t="str">
            <v>전북체육고</v>
          </cell>
          <cell r="F12" t="str">
            <v>4:55.42</v>
          </cell>
        </row>
        <row r="13">
          <cell r="C13" t="str">
            <v>양경정</v>
          </cell>
          <cell r="E13" t="str">
            <v>전곡고</v>
          </cell>
          <cell r="F13" t="str">
            <v>4:57.16</v>
          </cell>
        </row>
        <row r="14">
          <cell r="C14" t="str">
            <v>김지혜</v>
          </cell>
          <cell r="E14" t="str">
            <v>서울체육고</v>
          </cell>
          <cell r="F14" t="str">
            <v>4:58.34</v>
          </cell>
        </row>
        <row r="15">
          <cell r="C15" t="str">
            <v>유소빈</v>
          </cell>
          <cell r="E15" t="str">
            <v>속초여자고</v>
          </cell>
          <cell r="F15" t="str">
            <v>5:09.17</v>
          </cell>
        </row>
        <row r="16">
          <cell r="C16" t="str">
            <v>박서연</v>
          </cell>
          <cell r="E16" t="str">
            <v>경기체육고</v>
          </cell>
          <cell r="F16" t="str">
            <v>5:31.20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류수영</v>
          </cell>
          <cell r="E11" t="str">
            <v>김천한일여자고</v>
          </cell>
          <cell r="F11" t="str">
            <v>21:32.33</v>
          </cell>
        </row>
        <row r="12">
          <cell r="C12" t="str">
            <v>박상희</v>
          </cell>
          <cell r="E12" t="str">
            <v>광주체육고</v>
          </cell>
          <cell r="F12" t="str">
            <v>22:15.13</v>
          </cell>
        </row>
        <row r="13">
          <cell r="C13" t="str">
            <v>유소원</v>
          </cell>
          <cell r="E13" t="str">
            <v>속초여자고</v>
          </cell>
          <cell r="F13" t="str">
            <v>24:32.02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0.3</v>
          </cell>
        </row>
        <row r="11">
          <cell r="C11" t="str">
            <v>정연지</v>
          </cell>
          <cell r="E11" t="str">
            <v>인천체육고</v>
          </cell>
          <cell r="F11" t="str">
            <v>16.20</v>
          </cell>
        </row>
        <row r="12">
          <cell r="C12" t="str">
            <v>고민지</v>
          </cell>
          <cell r="E12" t="str">
            <v>동광고</v>
          </cell>
          <cell r="F12" t="str">
            <v>18.32</v>
          </cell>
        </row>
        <row r="13">
          <cell r="C13" t="str">
            <v>전지혜</v>
          </cell>
          <cell r="E13" t="str">
            <v>신명고</v>
          </cell>
          <cell r="F13" t="str">
            <v>18.52</v>
          </cell>
        </row>
        <row r="14">
          <cell r="C14" t="str">
            <v>문수빈</v>
          </cell>
          <cell r="E14" t="str">
            <v>인일여자고</v>
          </cell>
          <cell r="F14" t="str">
            <v>19.26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  <sheetName val="원반"/>
    </sheetNames>
    <sheetDataSet>
      <sheetData sheetId="0">
        <row r="11">
          <cell r="C11" t="str">
            <v>강서현</v>
          </cell>
          <cell r="E11" t="str">
            <v>충남체육고</v>
          </cell>
          <cell r="F11" t="str">
            <v>1.55</v>
          </cell>
        </row>
        <row r="12">
          <cell r="C12" t="str">
            <v>구다연</v>
          </cell>
          <cell r="E12" t="str">
            <v>서울체육고</v>
          </cell>
          <cell r="F12" t="str">
            <v>1.55</v>
          </cell>
        </row>
        <row r="13">
          <cell r="C13" t="str">
            <v>이유나</v>
          </cell>
          <cell r="E13" t="str">
            <v>서울체육고</v>
          </cell>
          <cell r="F13" t="str">
            <v>1.10</v>
          </cell>
        </row>
      </sheetData>
      <sheetData sheetId="1">
        <row r="11">
          <cell r="C11" t="str">
            <v>김민지</v>
          </cell>
          <cell r="E11" t="str">
            <v>경기소래고</v>
          </cell>
          <cell r="F11" t="str">
            <v>4.99</v>
          </cell>
          <cell r="G11" t="str">
            <v>0.4</v>
          </cell>
        </row>
        <row r="12">
          <cell r="C12" t="str">
            <v>김서현</v>
          </cell>
          <cell r="E12" t="str">
            <v>인천체육고</v>
          </cell>
          <cell r="F12" t="str">
            <v>4.37</v>
          </cell>
          <cell r="G12" t="str">
            <v>1.1</v>
          </cell>
        </row>
      </sheetData>
      <sheetData sheetId="2">
        <row r="11">
          <cell r="C11" t="str">
            <v>최가은</v>
          </cell>
          <cell r="E11" t="str">
            <v>충북체육고</v>
          </cell>
          <cell r="F11" t="str">
            <v>12.11</v>
          </cell>
        </row>
        <row r="12">
          <cell r="C12" t="str">
            <v>신재민</v>
          </cell>
          <cell r="E12" t="str">
            <v>서울체육고</v>
          </cell>
          <cell r="F12" t="str">
            <v>11.19</v>
          </cell>
        </row>
        <row r="13">
          <cell r="C13" t="str">
            <v>이선희</v>
          </cell>
          <cell r="E13" t="str">
            <v>평촌경영고</v>
          </cell>
          <cell r="F13" t="str">
            <v>10.19</v>
          </cell>
        </row>
        <row r="14">
          <cell r="C14" t="str">
            <v>최다은</v>
          </cell>
          <cell r="E14" t="str">
            <v>경남체육고</v>
          </cell>
          <cell r="F14" t="str">
            <v>9.56</v>
          </cell>
        </row>
      </sheetData>
      <sheetData sheetId="3">
        <row r="11">
          <cell r="C11" t="str">
            <v>박서현</v>
          </cell>
          <cell r="E11" t="str">
            <v>경남체육고</v>
          </cell>
          <cell r="F11" t="str">
            <v>37.35</v>
          </cell>
        </row>
        <row r="12">
          <cell r="C12" t="str">
            <v>조수민</v>
          </cell>
          <cell r="E12" t="str">
            <v>경북체육고</v>
          </cell>
          <cell r="F12" t="str">
            <v>32.00</v>
          </cell>
        </row>
        <row r="13">
          <cell r="C13" t="str">
            <v>임현아</v>
          </cell>
          <cell r="E13" t="str">
            <v>경기체육고</v>
          </cell>
          <cell r="F13" t="str">
            <v>27.07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showGridLines="0" tabSelected="1" view="pageBreakPreview" zoomScale="120" zoomScaleSheetLayoutView="120" workbookViewId="0">
      <selection activeCell="E2" sqref="E2:T2"/>
    </sheetView>
  </sheetViews>
  <sheetFormatPr defaultRowHeight="14"/>
  <cols>
    <col min="1" max="1" width="2.33203125" style="15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</cols>
  <sheetData>
    <row r="1" spans="1:26">
      <c r="A1" s="14"/>
    </row>
    <row r="2" spans="1:26" s="4" customFormat="1" ht="45" customHeight="1" thickBot="1">
      <c r="A2" s="14"/>
      <c r="B2" s="5"/>
      <c r="C2" s="5"/>
      <c r="D2" s="5"/>
      <c r="E2" s="248" t="s">
        <v>86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12" t="s">
        <v>29</v>
      </c>
      <c r="V2" s="12"/>
      <c r="W2" s="12"/>
      <c r="X2" s="12"/>
      <c r="Y2" s="12"/>
      <c r="Z2" s="12"/>
    </row>
    <row r="3" spans="1:26" s="4" customFormat="1" ht="14.5" thickTop="1">
      <c r="A3" s="15"/>
      <c r="B3" s="250" t="s">
        <v>87</v>
      </c>
      <c r="C3" s="250"/>
      <c r="D3" s="5"/>
      <c r="E3" s="5"/>
      <c r="F3" s="251" t="s">
        <v>81</v>
      </c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5"/>
      <c r="U3" s="5"/>
      <c r="V3" s="5"/>
      <c r="W3" s="5"/>
      <c r="X3" s="5"/>
      <c r="Y3" s="5"/>
      <c r="Z3" s="5"/>
    </row>
    <row r="4" spans="1:26" ht="9.75" customHeight="1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88" t="s">
        <v>0</v>
      </c>
      <c r="C5" s="89"/>
      <c r="D5" s="90" t="s">
        <v>2</v>
      </c>
      <c r="E5" s="91"/>
      <c r="F5" s="89"/>
      <c r="G5" s="90" t="s">
        <v>3</v>
      </c>
      <c r="H5" s="91"/>
      <c r="I5" s="89"/>
      <c r="J5" s="90" t="s">
        <v>4</v>
      </c>
      <c r="K5" s="91"/>
      <c r="L5" s="89"/>
      <c r="M5" s="90" t="s">
        <v>5</v>
      </c>
      <c r="N5" s="91"/>
      <c r="O5" s="89"/>
      <c r="P5" s="90" t="s">
        <v>6</v>
      </c>
      <c r="Q5" s="91"/>
      <c r="R5" s="89"/>
      <c r="S5" s="90" t="s">
        <v>7</v>
      </c>
      <c r="T5" s="91"/>
      <c r="U5" s="89"/>
      <c r="V5" s="90" t="s">
        <v>8</v>
      </c>
      <c r="W5" s="91"/>
      <c r="X5" s="89"/>
      <c r="Y5" s="90" t="s">
        <v>9</v>
      </c>
      <c r="Z5" s="92"/>
    </row>
    <row r="6" spans="1:26" ht="14.5" thickBot="1">
      <c r="A6" s="16"/>
      <c r="B6" s="93" t="s">
        <v>1</v>
      </c>
      <c r="C6" s="2" t="s">
        <v>10</v>
      </c>
      <c r="D6" s="2" t="s">
        <v>11</v>
      </c>
      <c r="E6" s="2" t="s">
        <v>12</v>
      </c>
      <c r="F6" s="2" t="s">
        <v>10</v>
      </c>
      <c r="G6" s="2" t="s">
        <v>11</v>
      </c>
      <c r="H6" s="2" t="s">
        <v>12</v>
      </c>
      <c r="I6" s="2" t="s">
        <v>10</v>
      </c>
      <c r="J6" s="2" t="s">
        <v>11</v>
      </c>
      <c r="K6" s="2" t="s">
        <v>12</v>
      </c>
      <c r="L6" s="2" t="s">
        <v>10</v>
      </c>
      <c r="M6" s="2" t="s">
        <v>11</v>
      </c>
      <c r="N6" s="2" t="s">
        <v>12</v>
      </c>
      <c r="O6" s="2" t="s">
        <v>10</v>
      </c>
      <c r="P6" s="2" t="s">
        <v>11</v>
      </c>
      <c r="Q6" s="2" t="s">
        <v>12</v>
      </c>
      <c r="R6" s="2" t="s">
        <v>10</v>
      </c>
      <c r="S6" s="2" t="s">
        <v>11</v>
      </c>
      <c r="T6" s="2" t="s">
        <v>12</v>
      </c>
      <c r="U6" s="2" t="s">
        <v>10</v>
      </c>
      <c r="V6" s="2" t="s">
        <v>11</v>
      </c>
      <c r="W6" s="2" t="s">
        <v>12</v>
      </c>
      <c r="X6" s="2" t="s">
        <v>10</v>
      </c>
      <c r="Y6" s="2" t="s">
        <v>11</v>
      </c>
      <c r="Z6" s="94" t="s">
        <v>12</v>
      </c>
    </row>
    <row r="7" spans="1:26" s="8" customFormat="1" ht="13.5" customHeight="1" thickTop="1">
      <c r="A7" s="243">
        <v>1</v>
      </c>
      <c r="B7" s="95" t="s">
        <v>17</v>
      </c>
      <c r="C7" s="135" t="str">
        <f>[1]결승기록지!$C$11</f>
        <v>이승복</v>
      </c>
      <c r="D7" s="136" t="str">
        <f>[1]결승기록지!$E$11</f>
        <v>경기산본중</v>
      </c>
      <c r="E7" s="137" t="str">
        <f>[1]결승기록지!$F$11</f>
        <v>11.30</v>
      </c>
      <c r="F7" s="135" t="str">
        <f>[1]결승기록지!$C$12</f>
        <v>박상우</v>
      </c>
      <c r="G7" s="136" t="str">
        <f>[1]결승기록지!$E$12</f>
        <v>경기문산중</v>
      </c>
      <c r="H7" s="137" t="str">
        <f>[1]결승기록지!$F$12</f>
        <v>11.44</v>
      </c>
      <c r="I7" s="135" t="str">
        <f>[1]결승기록지!$C$13</f>
        <v>변진우</v>
      </c>
      <c r="J7" s="136" t="str">
        <f>[1]결승기록지!$E$13</f>
        <v>경기경수중</v>
      </c>
      <c r="K7" s="137" t="str">
        <f>[1]결승기록지!$F$13</f>
        <v>11.52</v>
      </c>
      <c r="L7" s="135" t="str">
        <f>[1]결승기록지!$C$14</f>
        <v>김문섭</v>
      </c>
      <c r="M7" s="136" t="str">
        <f>[1]결승기록지!$E$14</f>
        <v>부원중</v>
      </c>
      <c r="N7" s="137" t="str">
        <f>[1]결승기록지!$F$14</f>
        <v>11.65</v>
      </c>
      <c r="O7" s="135" t="str">
        <f>[1]결승기록지!$C$15</f>
        <v>차민오</v>
      </c>
      <c r="P7" s="136" t="str">
        <f>[1]결승기록지!$E$15</f>
        <v>경기석우중</v>
      </c>
      <c r="Q7" s="137" t="str">
        <f>[1]결승기록지!$F$15</f>
        <v>11.81</v>
      </c>
      <c r="R7" s="135" t="str">
        <f>[1]결승기록지!$C$16</f>
        <v>배상운</v>
      </c>
      <c r="S7" s="136" t="str">
        <f>[1]결승기록지!$E$16</f>
        <v>경기단원중</v>
      </c>
      <c r="T7" s="137" t="str">
        <f>[1]결승기록지!$F$16</f>
        <v>11.83</v>
      </c>
      <c r="U7" s="135" t="str">
        <f>[1]결승기록지!$C$17</f>
        <v>이정규</v>
      </c>
      <c r="V7" s="136" t="str">
        <f>[1]결승기록지!$E$17</f>
        <v>강원체육중</v>
      </c>
      <c r="W7" s="137" t="str">
        <f>[1]결승기록지!$F$17</f>
        <v>12.01</v>
      </c>
      <c r="X7" s="135" t="str">
        <f>[1]결승기록지!$C$18</f>
        <v>손호영</v>
      </c>
      <c r="Y7" s="136" t="str">
        <f>[1]결승기록지!$E$18</f>
        <v>경기석우중</v>
      </c>
      <c r="Z7" s="138" t="str">
        <f>[1]결승기록지!$F$18</f>
        <v>12.17</v>
      </c>
    </row>
    <row r="8" spans="1:26" s="8" customFormat="1" ht="13.5" customHeight="1">
      <c r="A8" s="243"/>
      <c r="B8" s="107" t="s">
        <v>13</v>
      </c>
      <c r="C8" s="139"/>
      <c r="D8" s="140" t="str">
        <f>[1]결승기록지!$G$8</f>
        <v>-0.1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2"/>
    </row>
    <row r="9" spans="1:26" s="8" customFormat="1" ht="13.5" customHeight="1">
      <c r="A9" s="243">
        <v>2</v>
      </c>
      <c r="B9" s="105" t="s">
        <v>26</v>
      </c>
      <c r="C9" s="143" t="str">
        <f>[2]결승기록지!$C$11</f>
        <v>박상우</v>
      </c>
      <c r="D9" s="144" t="str">
        <f>[2]결승기록지!$E$11</f>
        <v>경기문산중</v>
      </c>
      <c r="E9" s="145" t="str">
        <f>[2]결승기록지!$F$11</f>
        <v>22.86</v>
      </c>
      <c r="F9" s="143" t="str">
        <f>[2]결승기록지!$C$12</f>
        <v>변진우</v>
      </c>
      <c r="G9" s="144" t="str">
        <f>[2]결승기록지!$E$12</f>
        <v>경기경수중</v>
      </c>
      <c r="H9" s="145" t="str">
        <f>[2]결승기록지!$F$12</f>
        <v>23.13</v>
      </c>
      <c r="I9" s="143" t="str">
        <f>[2]결승기록지!$C$13</f>
        <v>천우성</v>
      </c>
      <c r="J9" s="144" t="str">
        <f>[2]결승기록지!$E$13</f>
        <v>양양중</v>
      </c>
      <c r="K9" s="145" t="str">
        <f>[2]결승기록지!$F$13</f>
        <v>23.64</v>
      </c>
      <c r="L9" s="143" t="str">
        <f>[2]결승기록지!$C$14</f>
        <v>김하현</v>
      </c>
      <c r="M9" s="144" t="str">
        <f>[2]결승기록지!$E$14</f>
        <v>경기덕계중</v>
      </c>
      <c r="N9" s="145" t="str">
        <f>[2]결승기록지!$F$14</f>
        <v>24.01</v>
      </c>
      <c r="O9" s="143" t="str">
        <f>[2]결승기록지!$C$15</f>
        <v>차민오</v>
      </c>
      <c r="P9" s="144" t="str">
        <f>[2]결승기록지!$E$15</f>
        <v>경기석우중</v>
      </c>
      <c r="Q9" s="145" t="str">
        <f>[2]결승기록지!$F$15</f>
        <v>24.36</v>
      </c>
      <c r="R9" s="143" t="str">
        <f>[2]결승기록지!$C$16</f>
        <v>이정규</v>
      </c>
      <c r="S9" s="144" t="str">
        <f>[2]결승기록지!$E$16</f>
        <v>강원체육중</v>
      </c>
      <c r="T9" s="145" t="str">
        <f>[2]결승기록지!$F$16</f>
        <v>24.70</v>
      </c>
      <c r="U9" s="143"/>
      <c r="V9" s="144"/>
      <c r="W9" s="145"/>
      <c r="X9" s="143"/>
      <c r="Y9" s="144"/>
      <c r="Z9" s="146"/>
    </row>
    <row r="10" spans="1:26" s="8" customFormat="1" ht="13.5" customHeight="1">
      <c r="A10" s="243"/>
      <c r="B10" s="107" t="s">
        <v>13</v>
      </c>
      <c r="C10" s="139"/>
      <c r="D10" s="147" t="str">
        <f>[2]결승기록지!$G$8</f>
        <v>0.0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2"/>
    </row>
    <row r="11" spans="1:26" s="8" customFormat="1" ht="13.5" customHeight="1">
      <c r="A11" s="13">
        <v>3</v>
      </c>
      <c r="B11" s="99" t="s">
        <v>16</v>
      </c>
      <c r="C11" s="148" t="str">
        <f>[3]결승기록지!$C$11</f>
        <v>이수홍</v>
      </c>
      <c r="D11" s="149" t="str">
        <f>[3]결승기록지!$E$11</f>
        <v>경기경안중</v>
      </c>
      <c r="E11" s="150" t="str">
        <f>[3]결승기록지!$F$11</f>
        <v>50.82</v>
      </c>
      <c r="F11" s="148" t="str">
        <f>[3]결승기록지!$C$12</f>
        <v>한태건</v>
      </c>
      <c r="G11" s="149" t="str">
        <f>[3]결승기록지!$E$12</f>
        <v>경기용인중</v>
      </c>
      <c r="H11" s="150" t="str">
        <f>[3]결승기록지!$F$12</f>
        <v>51.81</v>
      </c>
      <c r="I11" s="148" t="str">
        <f>[3]결승기록지!$C$13</f>
        <v>배상운</v>
      </c>
      <c r="J11" s="149" t="str">
        <f>[3]결승기록지!$E$13</f>
        <v>경기단원중</v>
      </c>
      <c r="K11" s="150" t="str">
        <f>[3]결승기록지!$F$13</f>
        <v>52.54</v>
      </c>
      <c r="L11" s="148" t="str">
        <f>[3]결승기록지!$C$14</f>
        <v>이영민</v>
      </c>
      <c r="M11" s="149" t="str">
        <f>[3]결승기록지!$E$14</f>
        <v>인천남중</v>
      </c>
      <c r="N11" s="150" t="str">
        <f>[3]결승기록지!$F$14</f>
        <v>54.04</v>
      </c>
      <c r="O11" s="148" t="str">
        <f>[3]결승기록지!$C$15</f>
        <v>심재원</v>
      </c>
      <c r="P11" s="149" t="str">
        <f>[3]결승기록지!$E$15</f>
        <v>경기대경중</v>
      </c>
      <c r="Q11" s="150" t="str">
        <f>[3]결승기록지!$F$15</f>
        <v>54.09</v>
      </c>
      <c r="R11" s="148" t="str">
        <f>[3]결승기록지!$C$16</f>
        <v>정희원</v>
      </c>
      <c r="S11" s="149" t="str">
        <f>[3]결승기록지!$E$16</f>
        <v>경기봉담중</v>
      </c>
      <c r="T11" s="150" t="str">
        <f>[3]결승기록지!$F$16</f>
        <v>54.89</v>
      </c>
      <c r="U11" s="148" t="str">
        <f>[3]결승기록지!$C$17</f>
        <v>박세민</v>
      </c>
      <c r="V11" s="149" t="str">
        <f>[3]결승기록지!$E$17</f>
        <v>경기단원중</v>
      </c>
      <c r="W11" s="150" t="str">
        <f>[3]결승기록지!$F$17</f>
        <v>56.24</v>
      </c>
      <c r="X11" s="148"/>
      <c r="Y11" s="149"/>
      <c r="Z11" s="151"/>
    </row>
    <row r="12" spans="1:26" s="8" customFormat="1" ht="13.5" customHeight="1">
      <c r="A12" s="13">
        <v>4</v>
      </c>
      <c r="B12" s="99" t="s">
        <v>27</v>
      </c>
      <c r="C12" s="152" t="str">
        <f>[4]결승기록지!$C$11</f>
        <v>한태건</v>
      </c>
      <c r="D12" s="153" t="str">
        <f>[4]결승기록지!$E$11</f>
        <v>경기용인중</v>
      </c>
      <c r="E12" s="154" t="str">
        <f>[4]결승기록지!$F$11</f>
        <v>2:02.45</v>
      </c>
      <c r="F12" s="152" t="str">
        <f>[4]결승기록지!$C$12</f>
        <v>이상윤</v>
      </c>
      <c r="G12" s="153" t="str">
        <f>[4]결승기록지!$E$12</f>
        <v>강원체육중</v>
      </c>
      <c r="H12" s="154" t="str">
        <f>[4]결승기록지!$F$12</f>
        <v>2:02.85</v>
      </c>
      <c r="I12" s="152" t="str">
        <f>[4]결승기록지!$C$13</f>
        <v>김세현</v>
      </c>
      <c r="J12" s="153" t="str">
        <f>[4]결승기록지!$E$13</f>
        <v>경기신천중</v>
      </c>
      <c r="K12" s="154" t="str">
        <f>[4]결승기록지!$F$13</f>
        <v>2:02.90</v>
      </c>
      <c r="L12" s="152" t="str">
        <f>[4]결승기록지!$C$14</f>
        <v>배성준</v>
      </c>
      <c r="M12" s="153" t="str">
        <f>[4]결승기록지!$E$14</f>
        <v>경기회룡중</v>
      </c>
      <c r="N12" s="154" t="str">
        <f>[4]결승기록지!$F$14</f>
        <v>2:05.76</v>
      </c>
      <c r="O12" s="152" t="str">
        <f>[4]결승기록지!$C$15</f>
        <v>최시후</v>
      </c>
      <c r="P12" s="153" t="str">
        <f>[4]결승기록지!$E$15</f>
        <v>경기경수중</v>
      </c>
      <c r="Q12" s="154" t="str">
        <f>[4]결승기록지!$F$15</f>
        <v>2:09.83</v>
      </c>
      <c r="R12" s="152" t="str">
        <f>[4]결승기록지!$C$16</f>
        <v>이민찬</v>
      </c>
      <c r="S12" s="153" t="str">
        <f>[4]결승기록지!$E$16</f>
        <v>성보중</v>
      </c>
      <c r="T12" s="154" t="str">
        <f>[4]결승기록지!$F$16</f>
        <v>2:13.78</v>
      </c>
      <c r="U12" s="152" t="str">
        <f>[4]결승기록지!$C$17</f>
        <v>유우진</v>
      </c>
      <c r="V12" s="153" t="str">
        <f>[4]결승기록지!$E$17</f>
        <v>배문중</v>
      </c>
      <c r="W12" s="154" t="str">
        <f>[4]결승기록지!$F$17</f>
        <v>2:16.73</v>
      </c>
      <c r="X12" s="152"/>
      <c r="Y12" s="153"/>
      <c r="Z12" s="155"/>
    </row>
    <row r="13" spans="1:26" s="8" customFormat="1" ht="13.5" customHeight="1">
      <c r="A13" s="13">
        <v>2</v>
      </c>
      <c r="B13" s="99" t="s">
        <v>28</v>
      </c>
      <c r="C13" s="156" t="str">
        <f>[5]결승기록지!$C$11</f>
        <v>김은혁</v>
      </c>
      <c r="D13" s="157" t="str">
        <f>[5]결승기록지!$E$11</f>
        <v>배문중</v>
      </c>
      <c r="E13" s="158" t="str">
        <f>[5]결승기록지!$F$11</f>
        <v>4:05.18CR</v>
      </c>
      <c r="F13" s="156" t="str">
        <f>[5]결승기록지!$C$12</f>
        <v>김은성</v>
      </c>
      <c r="G13" s="157" t="str">
        <f>[5]결승기록지!$E$12</f>
        <v>배문중</v>
      </c>
      <c r="H13" s="158" t="str">
        <f>[5]결승기록지!$F$12</f>
        <v>4:15.19</v>
      </c>
      <c r="I13" s="156" t="str">
        <f>[5]결승기록지!$C$13</f>
        <v>유우진</v>
      </c>
      <c r="J13" s="157" t="str">
        <f>[5]결승기록지!$E$13</f>
        <v>배문중</v>
      </c>
      <c r="K13" s="158" t="str">
        <f>[5]결승기록지!$F$13</f>
        <v>4:20.93</v>
      </c>
      <c r="L13" s="156" t="str">
        <f>[5]결승기록지!$C$14</f>
        <v>김용빈</v>
      </c>
      <c r="M13" s="157" t="str">
        <f>[5]결승기록지!$E$14</f>
        <v>양정중</v>
      </c>
      <c r="N13" s="158" t="str">
        <f>[5]결승기록지!$F$14</f>
        <v>4:22.94</v>
      </c>
      <c r="O13" s="156" t="str">
        <f>[5]결승기록지!$C$15</f>
        <v>윤형준</v>
      </c>
      <c r="P13" s="157" t="str">
        <f>[5]결승기록지!$E$15</f>
        <v>경주중</v>
      </c>
      <c r="Q13" s="158" t="str">
        <f>[5]결승기록지!$F$15</f>
        <v>4:26.19</v>
      </c>
      <c r="R13" s="156" t="str">
        <f>[5]결승기록지!$C$16</f>
        <v>유형석</v>
      </c>
      <c r="S13" s="157" t="str">
        <f>[5]결승기록지!$E$16</f>
        <v>음성중</v>
      </c>
      <c r="T13" s="158" t="str">
        <f>[5]결승기록지!$F$16</f>
        <v>4:26.42</v>
      </c>
      <c r="U13" s="156" t="str">
        <f>[5]결승기록지!$C$17</f>
        <v>윤지수</v>
      </c>
      <c r="V13" s="157" t="str">
        <f>[5]결승기록지!$E$17</f>
        <v>양정중</v>
      </c>
      <c r="W13" s="158" t="str">
        <f>[5]결승기록지!$F$17</f>
        <v>4:26.64</v>
      </c>
      <c r="X13" s="156" t="str">
        <f>[5]결승기록지!$C$18</f>
        <v>김재현</v>
      </c>
      <c r="Y13" s="157" t="str">
        <f>[5]결승기록지!$E$18</f>
        <v>배문중</v>
      </c>
      <c r="Z13" s="159" t="str">
        <f>[5]결승기록지!$F$18</f>
        <v>4:27.53</v>
      </c>
    </row>
    <row r="14" spans="1:26" s="8" customFormat="1" ht="13.5" customHeight="1">
      <c r="A14" s="13">
        <v>3</v>
      </c>
      <c r="B14" s="99" t="s">
        <v>88</v>
      </c>
      <c r="C14" s="152" t="str">
        <f>[6]결승기록지!$C$11</f>
        <v>김은혁</v>
      </c>
      <c r="D14" s="153" t="str">
        <f>[6]결승기록지!$E$11</f>
        <v>배문중</v>
      </c>
      <c r="E14" s="160" t="str">
        <f>[6]결승기록지!$F$11</f>
        <v>8:56.45</v>
      </c>
      <c r="F14" s="152" t="str">
        <f>[6]결승기록지!$C$12</f>
        <v>김은성</v>
      </c>
      <c r="G14" s="153" t="str">
        <f>[6]결승기록지!$E$12</f>
        <v>배문중</v>
      </c>
      <c r="H14" s="160" t="str">
        <f>[6]결승기록지!$F$12</f>
        <v>9:21.21</v>
      </c>
      <c r="I14" s="152" t="str">
        <f>[6]결승기록지!$C$13</f>
        <v>김재현</v>
      </c>
      <c r="J14" s="153" t="str">
        <f>[6]결승기록지!$E$13</f>
        <v>배문중</v>
      </c>
      <c r="K14" s="160" t="str">
        <f>[6]결승기록지!$F$13</f>
        <v>9:26.19</v>
      </c>
      <c r="L14" s="152" t="str">
        <f>[6]결승기록지!$C$14</f>
        <v>김용빈</v>
      </c>
      <c r="M14" s="153" t="str">
        <f>[6]결승기록지!$E$14</f>
        <v>양정중</v>
      </c>
      <c r="N14" s="160" t="str">
        <f>[6]결승기록지!$F$14</f>
        <v>9:28.11</v>
      </c>
      <c r="O14" s="152" t="str">
        <f>[6]결승기록지!$C$15</f>
        <v>윤형준</v>
      </c>
      <c r="P14" s="153" t="str">
        <f>[6]결승기록지!$E$15</f>
        <v>경주중</v>
      </c>
      <c r="Q14" s="160" t="str">
        <f>[6]결승기록지!$F$15</f>
        <v>9:44.53</v>
      </c>
      <c r="R14" s="152" t="str">
        <f>[6]결승기록지!$C$16</f>
        <v>심주완</v>
      </c>
      <c r="S14" s="153" t="str">
        <f>[6]결승기록지!$E$16</f>
        <v>배문중</v>
      </c>
      <c r="T14" s="160" t="str">
        <f>[6]결승기록지!$F$16</f>
        <v>9:46.55</v>
      </c>
      <c r="U14" s="152" t="str">
        <f>[6]결승기록지!$C$17</f>
        <v>한현수</v>
      </c>
      <c r="V14" s="153" t="str">
        <f>[6]결승기록지!$E$17</f>
        <v>경기동부중</v>
      </c>
      <c r="W14" s="160" t="str">
        <f>[6]결승기록지!$F$17</f>
        <v>9:55.37</v>
      </c>
      <c r="X14" s="152" t="str">
        <f>[6]결승기록지!$C$18</f>
        <v>이도훈</v>
      </c>
      <c r="Y14" s="153" t="str">
        <f>[6]결승기록지!$E$18</f>
        <v>경주중</v>
      </c>
      <c r="Z14" s="161" t="str">
        <f>[6]결승기록지!$F$18</f>
        <v>9:55.87</v>
      </c>
    </row>
    <row r="15" spans="1:26" s="8" customFormat="1" ht="13.5" customHeight="1">
      <c r="A15" s="243">
        <v>2</v>
      </c>
      <c r="B15" s="105" t="s">
        <v>31</v>
      </c>
      <c r="C15" s="162" t="str">
        <f>[7]결승기록지!$C$11</f>
        <v>김건우</v>
      </c>
      <c r="D15" s="163" t="str">
        <f>[7]결승기록지!$E$11</f>
        <v>경기와동중</v>
      </c>
      <c r="E15" s="164" t="str">
        <f>[7]결승기록지!$F$11</f>
        <v>15.48</v>
      </c>
      <c r="F15" s="162" t="str">
        <f>[7]결승기록지!$C$12</f>
        <v>장영진</v>
      </c>
      <c r="G15" s="163" t="str">
        <f>[7]결승기록지!$E$12</f>
        <v>대전대신중</v>
      </c>
      <c r="H15" s="164" t="str">
        <f>[7]결승기록지!$F$12</f>
        <v>15.99</v>
      </c>
      <c r="I15" s="162" t="str">
        <f>[7]결승기록지!$C$13</f>
        <v>김현태</v>
      </c>
      <c r="J15" s="163" t="str">
        <f>[7]결승기록지!$E$13</f>
        <v>서생중</v>
      </c>
      <c r="K15" s="164" t="str">
        <f>[7]결승기록지!$F$13</f>
        <v>16.42</v>
      </c>
      <c r="L15" s="162" t="str">
        <f>[7]결승기록지!$C$14</f>
        <v>이민상</v>
      </c>
      <c r="M15" s="163" t="str">
        <f>[7]결승기록지!$E$14</f>
        <v>김화중</v>
      </c>
      <c r="N15" s="164" t="str">
        <f>[7]결승기록지!$F$14</f>
        <v>16.97</v>
      </c>
      <c r="O15" s="162" t="str">
        <f>[7]결승기록지!$C$15</f>
        <v>이준상</v>
      </c>
      <c r="P15" s="163" t="str">
        <f>[7]결승기록지!$E$15</f>
        <v>경기덕계중</v>
      </c>
      <c r="Q15" s="164" t="str">
        <f>[7]결승기록지!$F$15</f>
        <v>17.01</v>
      </c>
      <c r="R15" s="162"/>
      <c r="S15" s="163"/>
      <c r="T15" s="164"/>
      <c r="U15" s="162"/>
      <c r="V15" s="163"/>
      <c r="W15" s="164"/>
      <c r="X15" s="162"/>
      <c r="Y15" s="163"/>
      <c r="Z15" s="165"/>
    </row>
    <row r="16" spans="1:26" s="8" customFormat="1" ht="13.5" customHeight="1">
      <c r="A16" s="243"/>
      <c r="B16" s="107" t="s">
        <v>13</v>
      </c>
      <c r="C16" s="139"/>
      <c r="D16" s="147" t="str">
        <f>[7]결승기록지!$G$8</f>
        <v>1.2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66"/>
      <c r="V16" s="167"/>
      <c r="W16" s="168"/>
      <c r="X16" s="141"/>
      <c r="Y16" s="141"/>
      <c r="Z16" s="142"/>
    </row>
    <row r="17" spans="1:29" s="8" customFormat="1" ht="13.5" customHeight="1">
      <c r="A17" s="13">
        <v>3</v>
      </c>
      <c r="B17" s="117" t="s">
        <v>89</v>
      </c>
      <c r="C17" s="143" t="str">
        <f>[8]결승기록지!$C$11</f>
        <v>김홍성</v>
      </c>
      <c r="D17" s="144" t="str">
        <f>[8]결승기록지!$E$11</f>
        <v>배문중</v>
      </c>
      <c r="E17" s="145" t="str">
        <f>[8]결승기록지!$F$11</f>
        <v>14:19.45</v>
      </c>
      <c r="F17" s="143" t="str">
        <f>[8]결승기록지!$C$12</f>
        <v>김예훈</v>
      </c>
      <c r="G17" s="144" t="str">
        <f>[8]결승기록지!$E$12</f>
        <v>경기송내중앙중</v>
      </c>
      <c r="H17" s="145" t="str">
        <f>[8]결승기록지!$F$12</f>
        <v>15:26.89</v>
      </c>
      <c r="I17" s="143" t="str">
        <f>[8]결승기록지!$C$13</f>
        <v>김가람</v>
      </c>
      <c r="J17" s="144" t="str">
        <f>[8]결승기록지!$E$13</f>
        <v>솔올중</v>
      </c>
      <c r="K17" s="145" t="str">
        <f>[8]결승기록지!$F$13</f>
        <v>16:58.21</v>
      </c>
      <c r="L17" s="143" t="str">
        <f>[8]결승기록지!$C$14</f>
        <v>김성욱</v>
      </c>
      <c r="M17" s="144" t="str">
        <f>[8]결승기록지!$E$14</f>
        <v>양양중</v>
      </c>
      <c r="N17" s="145" t="str">
        <f>[8]결승기록지!$F$14</f>
        <v>18:12.65</v>
      </c>
      <c r="O17" s="143" t="str">
        <f>[8]결승기록지!$C$15</f>
        <v>김도연</v>
      </c>
      <c r="P17" s="144" t="str">
        <f>[8]결승기록지!$E$15</f>
        <v>경기송내중앙중</v>
      </c>
      <c r="Q17" s="145" t="str">
        <f>[8]결승기록지!$F$15</f>
        <v>18:38.55</v>
      </c>
      <c r="R17" s="143" t="str">
        <f>[8]결승기록지!$C$16</f>
        <v>최중민</v>
      </c>
      <c r="S17" s="144" t="str">
        <f>[8]결승기록지!$E$16</f>
        <v>강릉중</v>
      </c>
      <c r="T17" s="145" t="str">
        <f>[8]결승기록지!$F$16</f>
        <v>18:58.25</v>
      </c>
      <c r="U17" s="143"/>
      <c r="V17" s="144"/>
      <c r="W17" s="145"/>
      <c r="X17" s="143"/>
      <c r="Y17" s="144"/>
      <c r="Z17" s="146"/>
    </row>
    <row r="18" spans="1:29" s="8" customFormat="1" ht="13.5" customHeight="1">
      <c r="A18" s="243">
        <v>3</v>
      </c>
      <c r="B18" s="105" t="s">
        <v>20</v>
      </c>
      <c r="C18" s="143"/>
      <c r="D18" s="144" t="str">
        <f>[9]결승기록지!$E$11</f>
        <v>부원중</v>
      </c>
      <c r="E18" s="145" t="str">
        <f>[9]결승기록지!$F$11</f>
        <v>45.32</v>
      </c>
      <c r="F18" s="143"/>
      <c r="G18" s="144" t="str">
        <f>[9]결승기록지!$E$12</f>
        <v>인천남중</v>
      </c>
      <c r="H18" s="145" t="str">
        <f>[9]결승기록지!$F$12</f>
        <v>46.16</v>
      </c>
      <c r="I18" s="143"/>
      <c r="J18" s="144" t="str">
        <f>[9]결승기록지!$E$13</f>
        <v>경기석우중</v>
      </c>
      <c r="K18" s="145" t="str">
        <f>[9]결승기록지!$F$13</f>
        <v>46.99</v>
      </c>
      <c r="L18" s="143"/>
      <c r="M18" s="144" t="str">
        <f>[9]결승기록지!$E$14</f>
        <v>경기용인중</v>
      </c>
      <c r="N18" s="145" t="str">
        <f>[9]결승기록지!$F$14</f>
        <v>47.07</v>
      </c>
      <c r="O18" s="143"/>
      <c r="P18" s="144" t="str">
        <f>[9]결승기록지!$E$15</f>
        <v>서곶중</v>
      </c>
      <c r="Q18" s="145" t="str">
        <f>[9]결승기록지!$F$15</f>
        <v>47.13</v>
      </c>
      <c r="R18" s="143"/>
      <c r="S18" s="144" t="str">
        <f>[9]결승기록지!$E$16</f>
        <v>경기송운중</v>
      </c>
      <c r="T18" s="145" t="str">
        <f>[9]결승기록지!$F$16</f>
        <v>47.18</v>
      </c>
      <c r="U18" s="143"/>
      <c r="V18" s="144" t="str">
        <f>[9]결승기록지!$E$17</f>
        <v>경기소래중</v>
      </c>
      <c r="W18" s="145" t="str">
        <f>[9]결승기록지!$F$17</f>
        <v>48.40</v>
      </c>
      <c r="X18" s="143"/>
      <c r="Y18" s="144" t="str">
        <f>[9]결승기록지!$E$18</f>
        <v>성보중</v>
      </c>
      <c r="Z18" s="146" t="str">
        <f>[9]결승기록지!$F$18</f>
        <v>48.44</v>
      </c>
    </row>
    <row r="19" spans="1:29" s="8" customFormat="1" ht="13.5" customHeight="1">
      <c r="A19" s="243"/>
      <c r="B19" s="107"/>
      <c r="C19" s="244" t="str">
        <f>[9]결승기록지!$C$11</f>
        <v>용현건 정태식 곽희우 김문섭</v>
      </c>
      <c r="D19" s="245"/>
      <c r="E19" s="246"/>
      <c r="F19" s="244" t="str">
        <f>[9]결승기록지!$C$12</f>
        <v>김민우  이영민 김승우 김현</v>
      </c>
      <c r="G19" s="245"/>
      <c r="H19" s="246"/>
      <c r="I19" s="244" t="str">
        <f>[9]결승기록지!$C$13</f>
        <v>윤준호 차민오 손호영 김도혁</v>
      </c>
      <c r="J19" s="245"/>
      <c r="K19" s="246"/>
      <c r="L19" s="244" t="str">
        <f>[9]결승기록지!$C$14</f>
        <v xml:space="preserve">유기현 한태건 김민혁 한재민 </v>
      </c>
      <c r="M19" s="245"/>
      <c r="N19" s="246"/>
      <c r="O19" s="244" t="str">
        <f>[9]결승기록지!$C$15</f>
        <v xml:space="preserve">장용민 김수하 신광근 노현서 </v>
      </c>
      <c r="P19" s="245"/>
      <c r="Q19" s="246"/>
      <c r="R19" s="244" t="str">
        <f>[9]결승기록지!$C$16</f>
        <v>김민승 고준호 이상훈 나도원</v>
      </c>
      <c r="S19" s="245"/>
      <c r="T19" s="246"/>
      <c r="U19" s="244" t="str">
        <f>[9]결승기록지!$C$17</f>
        <v>노유래 길혁진 김관희 인성민</v>
      </c>
      <c r="V19" s="245"/>
      <c r="W19" s="246"/>
      <c r="X19" s="244" t="str">
        <f>[9]결승기록지!$C$18</f>
        <v xml:space="preserve">이영욱 한지상 오준서 이민찬 </v>
      </c>
      <c r="Y19" s="245"/>
      <c r="Z19" s="247"/>
    </row>
    <row r="20" spans="1:29" s="8" customFormat="1" ht="13.5" customHeight="1">
      <c r="A20" s="243">
        <v>4</v>
      </c>
      <c r="B20" s="105" t="s">
        <v>21</v>
      </c>
      <c r="C20" s="143"/>
      <c r="D20" s="144" t="str">
        <f>[10]결승기록지!$E$11</f>
        <v>인천남중</v>
      </c>
      <c r="E20" s="145" t="str">
        <f>[10]결승기록지!$F$11</f>
        <v>3:42.43</v>
      </c>
      <c r="F20" s="143"/>
      <c r="G20" s="144" t="str">
        <f>[10]결승기록지!$E$12</f>
        <v>경기용인중</v>
      </c>
      <c r="H20" s="145" t="str">
        <f>[10]결승기록지!$F$12</f>
        <v>3:45.64</v>
      </c>
      <c r="I20" s="143"/>
      <c r="J20" s="144" t="str">
        <f>[10]결승기록지!$E$13</f>
        <v>서곶중</v>
      </c>
      <c r="K20" s="145" t="str">
        <f>[10]결승기록지!$F$13</f>
        <v>3:46.97</v>
      </c>
      <c r="L20" s="143"/>
      <c r="M20" s="144" t="str">
        <f>[10]결승기록지!$E$14</f>
        <v>경기송운중</v>
      </c>
      <c r="N20" s="145" t="str">
        <f>[10]결승기록지!$F$14</f>
        <v>3:51.52</v>
      </c>
      <c r="O20" s="143"/>
      <c r="P20" s="144" t="str">
        <f>[10]결승기록지!$E$15</f>
        <v>경기석우중</v>
      </c>
      <c r="Q20" s="145" t="str">
        <f>[10]결승기록지!$F$15</f>
        <v>3:52.02</v>
      </c>
      <c r="R20" s="143"/>
      <c r="S20" s="144" t="str">
        <f>[10]결승기록지!$E$16</f>
        <v>경기소래중</v>
      </c>
      <c r="T20" s="145" t="str">
        <f>[10]결승기록지!$F$16</f>
        <v>3:53.10</v>
      </c>
      <c r="U20" s="143"/>
      <c r="V20" s="144" t="str">
        <f>[10]결승기록지!$E$17</f>
        <v>경기봉담중</v>
      </c>
      <c r="W20" s="145" t="str">
        <f>[10]결승기록지!$F$17</f>
        <v>4:01.08</v>
      </c>
      <c r="X20" s="143"/>
      <c r="Y20" s="144" t="str">
        <f>[10]결승기록지!$E$18</f>
        <v>서생중</v>
      </c>
      <c r="Z20" s="146" t="str">
        <f>[10]결승기록지!$F$18</f>
        <v>4:06.50</v>
      </c>
    </row>
    <row r="21" spans="1:29" s="8" customFormat="1" ht="13.5" customHeight="1">
      <c r="A21" s="243"/>
      <c r="B21" s="107"/>
      <c r="C21" s="239" t="str">
        <f>[10]결승기록지!$C$11</f>
        <v>김민우 이영민 김승우 김현</v>
      </c>
      <c r="D21" s="240"/>
      <c r="E21" s="241"/>
      <c r="F21" s="239" t="str">
        <f>[10]결승기록지!$C$12</f>
        <v>유기현 한태건 한재민 김민혁</v>
      </c>
      <c r="G21" s="240"/>
      <c r="H21" s="241"/>
      <c r="I21" s="239" t="str">
        <f>[10]결승기록지!$C$13</f>
        <v>장용민 서종윤 노현서 박기범</v>
      </c>
      <c r="J21" s="240"/>
      <c r="K21" s="241"/>
      <c r="L21" s="239" t="str">
        <f>[10]결승기록지!$C$14</f>
        <v>고준호 김민승 이상훈 나도원</v>
      </c>
      <c r="M21" s="240"/>
      <c r="N21" s="241"/>
      <c r="O21" s="239" t="str">
        <f>[10]결승기록지!$C$15</f>
        <v xml:space="preserve">김도혁 차민오 손호영 윤준호 </v>
      </c>
      <c r="P21" s="240"/>
      <c r="Q21" s="241"/>
      <c r="R21" s="239" t="str">
        <f>[10]결승기록지!$C$16</f>
        <v xml:space="preserve">길혁진 김관희 노유래 인성민 </v>
      </c>
      <c r="S21" s="240"/>
      <c r="T21" s="241"/>
      <c r="U21" s="239" t="str">
        <f>[10]결승기록지!$C$17</f>
        <v>정희원 정장우 권민준 이건우</v>
      </c>
      <c r="V21" s="240"/>
      <c r="W21" s="241"/>
      <c r="X21" s="239" t="str">
        <f>[10]결승기록지!$C$18</f>
        <v>김세하 김우주 김민석 송민우</v>
      </c>
      <c r="Y21" s="240"/>
      <c r="Z21" s="242"/>
    </row>
    <row r="22" spans="1:29" s="8" customFormat="1" ht="13.5" customHeight="1">
      <c r="A22" s="169">
        <v>3</v>
      </c>
      <c r="B22" s="99" t="s">
        <v>14</v>
      </c>
      <c r="C22" s="156" t="str">
        <f>[11]높이!$C$11</f>
        <v>최진우</v>
      </c>
      <c r="D22" s="157" t="str">
        <f>[11]높이!$E$11</f>
        <v>울산스포츠과학중</v>
      </c>
      <c r="E22" s="170" t="str">
        <f>[11]높이!$F$11</f>
        <v>1.97CR</v>
      </c>
      <c r="F22" s="156" t="str">
        <f>[11]높이!$C$12</f>
        <v>황주성</v>
      </c>
      <c r="G22" s="157" t="str">
        <f>[11]높이!$E$12</f>
        <v>강원체육중</v>
      </c>
      <c r="H22" s="170" t="str">
        <f>[11]높이!$F$12</f>
        <v>1.70</v>
      </c>
      <c r="I22" s="156" t="str">
        <f>[11]높이!$C$13</f>
        <v>권용환</v>
      </c>
      <c r="J22" s="157" t="str">
        <f>[11]높이!$E$13</f>
        <v>부원중</v>
      </c>
      <c r="K22" s="170" t="str">
        <f>[11]높이!$F$13</f>
        <v>1.65</v>
      </c>
      <c r="L22" s="156" t="str">
        <f>[11]높이!$C$14</f>
        <v>엄태현</v>
      </c>
      <c r="M22" s="157" t="str">
        <f>[11]높이!$E$14</f>
        <v>강원체육중</v>
      </c>
      <c r="N22" s="170" t="str">
        <f>[11]높이!$F$14</f>
        <v>1.65</v>
      </c>
      <c r="O22" s="156" t="str">
        <f>[11]높이!$C$15</f>
        <v>류동원</v>
      </c>
      <c r="P22" s="157" t="str">
        <f>[11]높이!$E$15</f>
        <v>울산스포츠과학중</v>
      </c>
      <c r="Q22" s="170" t="str">
        <f>[11]높이!$F$15</f>
        <v>1.55</v>
      </c>
      <c r="R22" s="156"/>
      <c r="S22" s="157"/>
      <c r="T22" s="170"/>
      <c r="U22" s="156"/>
      <c r="V22" s="157"/>
      <c r="W22" s="170"/>
      <c r="X22" s="156"/>
      <c r="Y22" s="157"/>
      <c r="Z22" s="171"/>
      <c r="AA22" s="11"/>
      <c r="AB22" s="11"/>
      <c r="AC22" s="11"/>
    </row>
    <row r="23" spans="1:29" s="8" customFormat="1" ht="13.5" customHeight="1">
      <c r="A23" s="14"/>
      <c r="B23" s="99" t="s">
        <v>15</v>
      </c>
      <c r="C23" s="172" t="s">
        <v>90</v>
      </c>
      <c r="D23" s="173" t="s">
        <v>90</v>
      </c>
      <c r="E23" s="174" t="s">
        <v>90</v>
      </c>
      <c r="F23" s="172" t="s">
        <v>90</v>
      </c>
      <c r="G23" s="173" t="s">
        <v>90</v>
      </c>
      <c r="H23" s="174" t="s">
        <v>90</v>
      </c>
      <c r="I23" s="175"/>
      <c r="J23" s="176"/>
      <c r="K23" s="177"/>
      <c r="L23" s="175"/>
      <c r="M23" s="176"/>
      <c r="N23" s="177"/>
      <c r="O23" s="175"/>
      <c r="P23" s="176"/>
      <c r="Q23" s="177"/>
      <c r="R23" s="175"/>
      <c r="S23" s="176"/>
      <c r="T23" s="177"/>
      <c r="U23" s="175"/>
      <c r="V23" s="176"/>
      <c r="W23" s="177"/>
      <c r="X23" s="175"/>
      <c r="Y23" s="176"/>
      <c r="Z23" s="178"/>
      <c r="AA23" s="11"/>
      <c r="AB23" s="11"/>
      <c r="AC23" s="11"/>
    </row>
    <row r="24" spans="1:29" s="8" customFormat="1" ht="13.5" customHeight="1">
      <c r="A24" s="243">
        <v>2</v>
      </c>
      <c r="B24" s="105" t="s">
        <v>22</v>
      </c>
      <c r="C24" s="179" t="str">
        <f>[11]멀리!$C$11</f>
        <v>김준서</v>
      </c>
      <c r="D24" s="180" t="str">
        <f>[11]멀리!$E$11</f>
        <v>경북체육중</v>
      </c>
      <c r="E24" s="181" t="str">
        <f>[11]멀리!$F$11</f>
        <v>6.47</v>
      </c>
      <c r="F24" s="179" t="str">
        <f>[11]멀리!$C$12</f>
        <v>유환희</v>
      </c>
      <c r="G24" s="180" t="str">
        <f>[11]멀리!$E$12</f>
        <v>강원체육중</v>
      </c>
      <c r="H24" s="181" t="str">
        <f>[11]멀리!$F$12</f>
        <v>6.40</v>
      </c>
      <c r="I24" s="179" t="str">
        <f>[11]멀리!$C$13</f>
        <v>정건우</v>
      </c>
      <c r="J24" s="180" t="str">
        <f>[11]멀리!$E$13</f>
        <v>전라중</v>
      </c>
      <c r="K24" s="181" t="str">
        <f>[11]멀리!$F$13</f>
        <v>6.15</v>
      </c>
      <c r="L24" s="179" t="str">
        <f>[11]멀리!$C$14</f>
        <v>김준서</v>
      </c>
      <c r="M24" s="180" t="str">
        <f>[11]멀리!$E$14</f>
        <v>경기별망중</v>
      </c>
      <c r="N24" s="181" t="str">
        <f>[11]멀리!$F$14</f>
        <v>5.93</v>
      </c>
      <c r="O24" s="179" t="str">
        <f>[11]멀리!$C$15</f>
        <v>오항석</v>
      </c>
      <c r="P24" s="180" t="str">
        <f>[11]멀리!$E$15</f>
        <v>서생중</v>
      </c>
      <c r="Q24" s="181" t="str">
        <f>[11]멀리!$F$15</f>
        <v>5.91</v>
      </c>
      <c r="R24" s="179" t="str">
        <f>[11]멀리!$C$16</f>
        <v>김정현</v>
      </c>
      <c r="S24" s="180" t="str">
        <f>[11]멀리!$E$16</f>
        <v>태인중</v>
      </c>
      <c r="T24" s="181" t="str">
        <f>[11]멀리!$F$16</f>
        <v>5.78</v>
      </c>
      <c r="U24" s="179" t="str">
        <f>[11]멀리!$C$17</f>
        <v>송민우</v>
      </c>
      <c r="V24" s="180" t="str">
        <f>[11]멀리!$E$17</f>
        <v>서생중</v>
      </c>
      <c r="W24" s="181" t="str">
        <f>[11]멀리!$F$17</f>
        <v>5.64</v>
      </c>
      <c r="X24" s="179" t="str">
        <f>[11]멀리!$C$18</f>
        <v>오승민</v>
      </c>
      <c r="Y24" s="180" t="str">
        <f>[11]멀리!$E$18</f>
        <v>경기능곡중</v>
      </c>
      <c r="Z24" s="182" t="str">
        <f>[11]멀리!$F$18</f>
        <v>5.60</v>
      </c>
    </row>
    <row r="25" spans="1:29" s="8" customFormat="1" ht="13.5" customHeight="1">
      <c r="A25" s="243"/>
      <c r="B25" s="107" t="s">
        <v>13</v>
      </c>
      <c r="C25" s="183"/>
      <c r="D25" s="183" t="str">
        <f>[11]멀리!$G$11</f>
        <v>1.1</v>
      </c>
      <c r="E25" s="184"/>
      <c r="F25" s="185"/>
      <c r="G25" s="183" t="str">
        <f>[11]멀리!$G$12</f>
        <v>0.8</v>
      </c>
      <c r="H25" s="184"/>
      <c r="I25" s="185"/>
      <c r="J25" s="183" t="str">
        <f>[11]멀리!$G$13</f>
        <v>1.9</v>
      </c>
      <c r="K25" s="184"/>
      <c r="L25" s="185"/>
      <c r="M25" s="183" t="str">
        <f>[11]멀리!$G$14</f>
        <v>0.9</v>
      </c>
      <c r="N25" s="184"/>
      <c r="O25" s="185"/>
      <c r="P25" s="183" t="str">
        <f>[11]멀리!$G$15</f>
        <v>0.4</v>
      </c>
      <c r="Q25" s="184"/>
      <c r="R25" s="185"/>
      <c r="S25" s="183" t="str">
        <f>[11]멀리!$G$16</f>
        <v>0.7</v>
      </c>
      <c r="T25" s="184"/>
      <c r="U25" s="185"/>
      <c r="V25" s="183" t="str">
        <f>[11]멀리!$G$17</f>
        <v>-0.9</v>
      </c>
      <c r="W25" s="184"/>
      <c r="X25" s="185"/>
      <c r="Y25" s="183" t="str">
        <f>[11]멀리!$G$18</f>
        <v>-1.8</v>
      </c>
      <c r="Z25" s="186"/>
    </row>
    <row r="26" spans="1:29" s="8" customFormat="1" ht="13.5" customHeight="1">
      <c r="A26" s="243">
        <v>4</v>
      </c>
      <c r="B26" s="105" t="s">
        <v>19</v>
      </c>
      <c r="C26" s="79" t="str">
        <f>[11]세단!$C$11</f>
        <v>정태식</v>
      </c>
      <c r="D26" s="80" t="str">
        <f>[11]세단!$E$11</f>
        <v>부원중</v>
      </c>
      <c r="E26" s="81" t="str">
        <f>[11]세단!$F$11</f>
        <v>14.03</v>
      </c>
      <c r="F26" s="79" t="str">
        <f>[11]세단!$C$12</f>
        <v>서성빈</v>
      </c>
      <c r="G26" s="80" t="str">
        <f>[11]세단!$E$12</f>
        <v>대구체육중</v>
      </c>
      <c r="H26" s="81" t="str">
        <f>[11]세단!$F$12</f>
        <v>13.95</v>
      </c>
      <c r="I26" s="79" t="str">
        <f>[11]세단!$C$13</f>
        <v>김준서</v>
      </c>
      <c r="J26" s="80" t="str">
        <f>[11]세단!$E$13</f>
        <v>경기별망중</v>
      </c>
      <c r="K26" s="81" t="str">
        <f>[11]세단!$F$13</f>
        <v>12.90</v>
      </c>
      <c r="L26" s="79" t="str">
        <f>[11]세단!$C$14</f>
        <v>정건우</v>
      </c>
      <c r="M26" s="80" t="str">
        <f>[11]세단!$E$14</f>
        <v>전라중</v>
      </c>
      <c r="N26" s="81" t="str">
        <f>[11]세단!$F$14</f>
        <v>12.53</v>
      </c>
      <c r="O26" s="79" t="str">
        <f>[11]세단!$C$15</f>
        <v>유환희</v>
      </c>
      <c r="P26" s="80" t="str">
        <f>[11]세단!$E$15</f>
        <v>강원체육중</v>
      </c>
      <c r="Q26" s="81" t="str">
        <f>[11]세단!$F$15</f>
        <v>12.27</v>
      </c>
      <c r="R26" s="79" t="str">
        <f>[11]세단!$C$16</f>
        <v>김지민</v>
      </c>
      <c r="S26" s="80" t="str">
        <f>[11]세단!$E$16</f>
        <v>경기별망중</v>
      </c>
      <c r="T26" s="81" t="str">
        <f>[11]세단!$F$16</f>
        <v>11.97</v>
      </c>
      <c r="U26" s="79" t="str">
        <f>[11]세단!$C$17</f>
        <v>남기준</v>
      </c>
      <c r="V26" s="80" t="str">
        <f>[11]세단!$E$17</f>
        <v>경기봉담중</v>
      </c>
      <c r="W26" s="81" t="str">
        <f>[11]세단!$F$17</f>
        <v>11.58</v>
      </c>
      <c r="X26" s="79"/>
      <c r="Y26" s="80"/>
      <c r="Z26" s="121"/>
    </row>
    <row r="27" spans="1:29" s="8" customFormat="1" ht="13.5" customHeight="1">
      <c r="A27" s="243"/>
      <c r="B27" s="107" t="s">
        <v>13</v>
      </c>
      <c r="C27" s="187"/>
      <c r="D27" s="188" t="str">
        <f>[11]세단!$G$11</f>
        <v>0.5</v>
      </c>
      <c r="E27" s="189"/>
      <c r="F27" s="187"/>
      <c r="G27" s="188" t="str">
        <f>[11]세단!$G$12</f>
        <v>0.3</v>
      </c>
      <c r="H27" s="189"/>
      <c r="I27" s="187"/>
      <c r="J27" s="188" t="str">
        <f>[11]세단!$G$13</f>
        <v>0.1</v>
      </c>
      <c r="K27" s="189"/>
      <c r="L27" s="187"/>
      <c r="M27" s="188" t="str">
        <f>[11]세단!$G$14</f>
        <v>0.7</v>
      </c>
      <c r="N27" s="189"/>
      <c r="O27" s="187"/>
      <c r="P27" s="188" t="str">
        <f>[11]세단!$G$15</f>
        <v>0.2</v>
      </c>
      <c r="Q27" s="189"/>
      <c r="R27" s="187"/>
      <c r="S27" s="188" t="str">
        <f>[11]세단!$G$16</f>
        <v>0.3</v>
      </c>
      <c r="T27" s="189"/>
      <c r="U27" s="187"/>
      <c r="V27" s="188" t="str">
        <f>[11]세단!$G$17</f>
        <v>0.8</v>
      </c>
      <c r="W27" s="189"/>
      <c r="X27" s="187"/>
      <c r="Y27" s="188"/>
      <c r="Z27" s="190"/>
    </row>
    <row r="28" spans="1:29" s="8" customFormat="1" ht="13.5" customHeight="1">
      <c r="A28" s="13">
        <v>2</v>
      </c>
      <c r="B28" s="99" t="s">
        <v>23</v>
      </c>
      <c r="C28" s="152" t="str">
        <f>[11]포환!$C$11</f>
        <v>박민재</v>
      </c>
      <c r="D28" s="153" t="str">
        <f>[11]포환!$E$11</f>
        <v>당진원당중</v>
      </c>
      <c r="E28" s="160" t="str">
        <f>[11]포환!$F$11</f>
        <v>19.44CR</v>
      </c>
      <c r="F28" s="152" t="str">
        <f>[11]포환!$C$12</f>
        <v>오예찬</v>
      </c>
      <c r="G28" s="153" t="str">
        <f>[11]포환!$E$12</f>
        <v>경기동부중</v>
      </c>
      <c r="H28" s="160" t="str">
        <f>[11]포환!$F$12</f>
        <v>15.83</v>
      </c>
      <c r="I28" s="152" t="str">
        <f>[11]포환!$C$13</f>
        <v>원찬우</v>
      </c>
      <c r="J28" s="153" t="str">
        <f>[11]포환!$E$13</f>
        <v>반곡중</v>
      </c>
      <c r="K28" s="160" t="str">
        <f>[11]포환!$F$13</f>
        <v>14.23</v>
      </c>
      <c r="L28" s="152" t="str">
        <f>[11]포환!$C$14</f>
        <v>장영민</v>
      </c>
      <c r="M28" s="153" t="str">
        <f>[11]포환!$E$14</f>
        <v>충주중</v>
      </c>
      <c r="N28" s="160" t="str">
        <f>[11]포환!$F$14</f>
        <v>12.73</v>
      </c>
      <c r="O28" s="152" t="str">
        <f>[11]포환!$C$15</f>
        <v>김우현</v>
      </c>
      <c r="P28" s="153" t="str">
        <f>[11]포환!$E$15</f>
        <v>경기시흥중</v>
      </c>
      <c r="Q28" s="160" t="str">
        <f>[11]포환!$F$15</f>
        <v>11.28</v>
      </c>
      <c r="R28" s="152" t="str">
        <f>[11]포환!$C$16</f>
        <v>최태훈</v>
      </c>
      <c r="S28" s="153" t="str">
        <f>[11]포환!$E$16</f>
        <v>경기시흥중</v>
      </c>
      <c r="T28" s="160" t="str">
        <f>[11]포환!$F$16</f>
        <v>11.18</v>
      </c>
      <c r="U28" s="152" t="str">
        <f>[11]포환!$C$17</f>
        <v>석준영</v>
      </c>
      <c r="V28" s="153" t="str">
        <f>[11]포환!$E$17</f>
        <v>경기과천문원중</v>
      </c>
      <c r="W28" s="160" t="str">
        <f>[11]포환!$F$17</f>
        <v>10.70</v>
      </c>
      <c r="X28" s="152" t="str">
        <f>[11]포환!$C$18</f>
        <v>안중서</v>
      </c>
      <c r="Y28" s="153" t="str">
        <f>[11]포환!$E$18</f>
        <v>경기별망중</v>
      </c>
      <c r="Z28" s="161" t="str">
        <f>[11]포환!$F$18</f>
        <v>10.33</v>
      </c>
    </row>
    <row r="29" spans="1:29" s="8" customFormat="1" ht="13.5" customHeight="1">
      <c r="A29" s="13">
        <v>3</v>
      </c>
      <c r="B29" s="99" t="s">
        <v>25</v>
      </c>
      <c r="C29" s="152" t="str">
        <f>[11]원반!$C$11</f>
        <v>박민재</v>
      </c>
      <c r="D29" s="153" t="str">
        <f>[11]원반!$E$11</f>
        <v>당진원당중</v>
      </c>
      <c r="E29" s="160" t="str">
        <f>[11]원반!$F$11</f>
        <v>63.04CR</v>
      </c>
      <c r="F29" s="152" t="str">
        <f>[11]원반!$C$12</f>
        <v>강석원</v>
      </c>
      <c r="G29" s="153" t="str">
        <f>[11]원반!$E$12</f>
        <v>반곡중</v>
      </c>
      <c r="H29" s="160" t="str">
        <f>[11]원반!$F$12</f>
        <v>54.35</v>
      </c>
      <c r="I29" s="152" t="str">
        <f>[11]원반!$C$13</f>
        <v>김태완</v>
      </c>
      <c r="J29" s="153" t="str">
        <f>[11]원반!$E$13</f>
        <v>전북체육중</v>
      </c>
      <c r="K29" s="160" t="str">
        <f>[11]원반!$F$13</f>
        <v>42.41</v>
      </c>
      <c r="L29" s="152" t="str">
        <f>[11]원반!$C$14</f>
        <v>오예찬</v>
      </c>
      <c r="M29" s="153" t="str">
        <f>[11]원반!$E$14</f>
        <v>경기동부중</v>
      </c>
      <c r="N29" s="160" t="str">
        <f>[11]원반!$F$14</f>
        <v>41.01</v>
      </c>
      <c r="O29" s="152" t="str">
        <f>[11]원반!$C$15</f>
        <v>최태훈</v>
      </c>
      <c r="P29" s="153" t="str">
        <f>[11]원반!$E$15</f>
        <v>경기시흥중</v>
      </c>
      <c r="Q29" s="160" t="str">
        <f>[11]원반!$F$15</f>
        <v>40.78</v>
      </c>
      <c r="R29" s="152" t="str">
        <f>[11]원반!$C$16</f>
        <v>장영민</v>
      </c>
      <c r="S29" s="153" t="str">
        <f>[11]원반!$E$16</f>
        <v>충주중</v>
      </c>
      <c r="T29" s="160" t="str">
        <f>[11]원반!$F$16</f>
        <v>36.75</v>
      </c>
      <c r="U29" s="152" t="str">
        <f>[11]원반!$C$17</f>
        <v>김철민</v>
      </c>
      <c r="V29" s="153" t="str">
        <f>[11]원반!$E$17</f>
        <v>김화중</v>
      </c>
      <c r="W29" s="160" t="str">
        <f>[11]원반!$F$17</f>
        <v>31.50</v>
      </c>
      <c r="X29" s="152"/>
      <c r="Y29" s="153"/>
      <c r="Z29" s="161"/>
    </row>
    <row r="30" spans="1:29" s="8" customFormat="1" ht="13.5" customHeight="1">
      <c r="A30" s="13">
        <v>3</v>
      </c>
      <c r="B30" s="99" t="s">
        <v>24</v>
      </c>
      <c r="C30" s="152" t="str">
        <f>[11]투창!$C$11</f>
        <v>강석원</v>
      </c>
      <c r="D30" s="153" t="str">
        <f>[11]투창!$E$11</f>
        <v>반곡중</v>
      </c>
      <c r="E30" s="160" t="str">
        <f>[11]투창!$F$11</f>
        <v>54.25</v>
      </c>
      <c r="F30" s="152" t="str">
        <f>[11]투창!$C$12</f>
        <v>김호준</v>
      </c>
      <c r="G30" s="153" t="str">
        <f>[11]투창!$E$12</f>
        <v>대전대신중</v>
      </c>
      <c r="H30" s="160" t="str">
        <f>[11]투창!$F$12</f>
        <v>52.85</v>
      </c>
      <c r="I30" s="152" t="str">
        <f>[11]투창!$C$13</f>
        <v>심하민</v>
      </c>
      <c r="J30" s="153" t="str">
        <f>[11]투창!$E$13</f>
        <v>전북체육중</v>
      </c>
      <c r="K30" s="160" t="str">
        <f>[11]투창!$F$13</f>
        <v>52.33</v>
      </c>
      <c r="L30" s="152" t="str">
        <f>[11]투창!$C$14</f>
        <v>이서준</v>
      </c>
      <c r="M30" s="153" t="str">
        <f>[11]투창!$E$14</f>
        <v>부원중</v>
      </c>
      <c r="N30" s="160" t="str">
        <f>[11]투창!$F$14</f>
        <v>48.26</v>
      </c>
      <c r="O30" s="152" t="str">
        <f>[11]투창!$C$15</f>
        <v>유정재</v>
      </c>
      <c r="P30" s="153" t="str">
        <f>[11]투창!$E$15</f>
        <v>대전대신중</v>
      </c>
      <c r="Q30" s="160" t="str">
        <f>[11]투창!$F$15</f>
        <v>43.00</v>
      </c>
      <c r="R30" s="152" t="str">
        <f>[11]투창!$C$16</f>
        <v>이강한</v>
      </c>
      <c r="S30" s="153" t="str">
        <f>[11]투창!$E$16</f>
        <v>경기회룡중</v>
      </c>
      <c r="T30" s="160" t="str">
        <f>[11]투창!$F$16</f>
        <v>42.79</v>
      </c>
      <c r="U30" s="152" t="str">
        <f>[11]투창!$C$17</f>
        <v>김민찬</v>
      </c>
      <c r="V30" s="153" t="str">
        <f>[11]투창!$E$17</f>
        <v>강원체육중</v>
      </c>
      <c r="W30" s="160" t="str">
        <f>[11]투창!$F$17</f>
        <v>35.70</v>
      </c>
      <c r="X30" s="152" t="str">
        <f>[11]투창!$C$18</f>
        <v>김주완</v>
      </c>
      <c r="Y30" s="153" t="str">
        <f>[11]투창!$E$18</f>
        <v>경기와동중</v>
      </c>
      <c r="Z30" s="161" t="str">
        <f>[11]투창!$F$18</f>
        <v>35.64</v>
      </c>
    </row>
    <row r="31" spans="1:29" s="8" customFormat="1" ht="13.5" customHeight="1" thickBot="1">
      <c r="A31" s="13">
        <v>4</v>
      </c>
      <c r="B31" s="109" t="s">
        <v>91</v>
      </c>
      <c r="C31" s="191" t="str">
        <f>'[11]5종경기'!$C$11</f>
        <v>김현태</v>
      </c>
      <c r="D31" s="192" t="str">
        <f>'[11]5종경기'!$E$11</f>
        <v>서생중</v>
      </c>
      <c r="E31" s="193" t="str">
        <f>'[11]5종경기'!$F$11</f>
        <v>2,796점</v>
      </c>
      <c r="F31" s="191" t="str">
        <f>'[11]5종경기'!$C$12</f>
        <v>임태훈</v>
      </c>
      <c r="G31" s="192" t="str">
        <f>'[11]5종경기'!$E$12</f>
        <v>성보중</v>
      </c>
      <c r="H31" s="193" t="str">
        <f>'[11]5종경기'!$F$12</f>
        <v>2,435점</v>
      </c>
      <c r="I31" s="191" t="str">
        <f>'[11]5종경기'!$C$13</f>
        <v>오항석</v>
      </c>
      <c r="J31" s="192" t="str">
        <f>'[11]5종경기'!$E$13</f>
        <v>서생중</v>
      </c>
      <c r="K31" s="193" t="str">
        <f>'[11]5종경기'!$F$13</f>
        <v>1,959점</v>
      </c>
      <c r="L31" s="191"/>
      <c r="M31" s="192"/>
      <c r="N31" s="193"/>
      <c r="O31" s="191"/>
      <c r="P31" s="192"/>
      <c r="Q31" s="193"/>
      <c r="R31" s="191"/>
      <c r="S31" s="192"/>
      <c r="T31" s="193"/>
      <c r="U31" s="191"/>
      <c r="V31" s="192"/>
      <c r="W31" s="193"/>
      <c r="X31" s="191"/>
      <c r="Y31" s="192"/>
      <c r="Z31" s="194"/>
    </row>
    <row r="32" spans="1:29" s="8" customFormat="1" ht="13.5" customHeight="1">
      <c r="A32" s="16"/>
      <c r="B32" s="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s="4" customFormat="1" ht="14.25" customHeight="1">
      <c r="A33" s="16"/>
      <c r="B33" s="6" t="s">
        <v>30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16"/>
    </row>
    <row r="35" spans="1:26">
      <c r="A35" s="16"/>
    </row>
  </sheetData>
  <mergeCells count="26">
    <mergeCell ref="B3:C3"/>
    <mergeCell ref="F3:S3"/>
    <mergeCell ref="A7:A8"/>
    <mergeCell ref="A9:A10"/>
    <mergeCell ref="A15:A16"/>
    <mergeCell ref="F19:H19"/>
    <mergeCell ref="I19:K19"/>
    <mergeCell ref="L19:N19"/>
    <mergeCell ref="O19:Q19"/>
    <mergeCell ref="E2:T2"/>
    <mergeCell ref="U21:W21"/>
    <mergeCell ref="X21:Z21"/>
    <mergeCell ref="A24:A25"/>
    <mergeCell ref="A26:A27"/>
    <mergeCell ref="R19:T19"/>
    <mergeCell ref="U19:W19"/>
    <mergeCell ref="X19:Z19"/>
    <mergeCell ref="A20:A21"/>
    <mergeCell ref="C21:E21"/>
    <mergeCell ref="F21:H21"/>
    <mergeCell ref="I21:K21"/>
    <mergeCell ref="L21:N21"/>
    <mergeCell ref="O21:Q21"/>
    <mergeCell ref="R21:T21"/>
    <mergeCell ref="A18:A19"/>
    <mergeCell ref="C19:E19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showGridLines="0" view="pageBreakPreview" zoomScale="120" zoomScaleSheetLayoutView="120" workbookViewId="0">
      <selection activeCell="E2" sqref="E2:T2"/>
    </sheetView>
  </sheetViews>
  <sheetFormatPr defaultRowHeight="14"/>
  <cols>
    <col min="1" max="1" width="2.33203125" style="15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  <col min="32" max="32" width="6.75" customWidth="1"/>
    <col min="33" max="34" width="8.9140625" hidden="1" customWidth="1"/>
  </cols>
  <sheetData>
    <row r="1" spans="1:26">
      <c r="A1" s="14"/>
    </row>
    <row r="2" spans="1:26" s="4" customFormat="1" ht="45" customHeight="1" thickBot="1">
      <c r="A2" s="14"/>
      <c r="B2" s="5"/>
      <c r="C2" s="5"/>
      <c r="D2" s="5"/>
      <c r="E2" s="248" t="s">
        <v>86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12" t="s">
        <v>29</v>
      </c>
      <c r="V2" s="12"/>
      <c r="W2" s="12"/>
      <c r="X2" s="12"/>
      <c r="Y2" s="12"/>
      <c r="Z2" s="12"/>
    </row>
    <row r="3" spans="1:26" s="4" customFormat="1" ht="14.5" thickTop="1">
      <c r="A3" s="15"/>
      <c r="B3" s="250" t="s">
        <v>92</v>
      </c>
      <c r="C3" s="250"/>
      <c r="D3" s="5"/>
      <c r="E3" s="5"/>
      <c r="F3" s="251" t="s">
        <v>81</v>
      </c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5"/>
      <c r="U3" s="5"/>
      <c r="V3" s="5"/>
      <c r="W3" s="5"/>
      <c r="X3" s="5"/>
      <c r="Y3" s="5"/>
      <c r="Z3" s="5"/>
    </row>
    <row r="4" spans="1:26" ht="9.75" customHeight="1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4"/>
      <c r="B5" s="88" t="s">
        <v>0</v>
      </c>
      <c r="C5" s="89"/>
      <c r="D5" s="90" t="s">
        <v>2</v>
      </c>
      <c r="E5" s="91"/>
      <c r="F5" s="89"/>
      <c r="G5" s="90" t="s">
        <v>3</v>
      </c>
      <c r="H5" s="91"/>
      <c r="I5" s="89"/>
      <c r="J5" s="90" t="s">
        <v>4</v>
      </c>
      <c r="K5" s="91"/>
      <c r="L5" s="89"/>
      <c r="M5" s="90" t="s">
        <v>5</v>
      </c>
      <c r="N5" s="91"/>
      <c r="O5" s="89"/>
      <c r="P5" s="90" t="s">
        <v>6</v>
      </c>
      <c r="Q5" s="91"/>
      <c r="R5" s="89"/>
      <c r="S5" s="90" t="s">
        <v>7</v>
      </c>
      <c r="T5" s="91"/>
      <c r="U5" s="89"/>
      <c r="V5" s="90" t="s">
        <v>8</v>
      </c>
      <c r="W5" s="91"/>
      <c r="X5" s="89"/>
      <c r="Y5" s="90" t="s">
        <v>9</v>
      </c>
      <c r="Z5" s="92"/>
    </row>
    <row r="6" spans="1:26" ht="14.5" thickBot="1">
      <c r="A6" s="13"/>
      <c r="B6" s="93" t="s">
        <v>1</v>
      </c>
      <c r="C6" s="2" t="s">
        <v>10</v>
      </c>
      <c r="D6" s="2" t="s">
        <v>11</v>
      </c>
      <c r="E6" s="2" t="s">
        <v>12</v>
      </c>
      <c r="F6" s="2" t="s">
        <v>10</v>
      </c>
      <c r="G6" s="2" t="s">
        <v>11</v>
      </c>
      <c r="H6" s="2" t="s">
        <v>12</v>
      </c>
      <c r="I6" s="2" t="s">
        <v>10</v>
      </c>
      <c r="J6" s="2" t="s">
        <v>11</v>
      </c>
      <c r="K6" s="2" t="s">
        <v>12</v>
      </c>
      <c r="L6" s="2" t="s">
        <v>10</v>
      </c>
      <c r="M6" s="2" t="s">
        <v>11</v>
      </c>
      <c r="N6" s="2" t="s">
        <v>12</v>
      </c>
      <c r="O6" s="2" t="s">
        <v>10</v>
      </c>
      <c r="P6" s="2" t="s">
        <v>11</v>
      </c>
      <c r="Q6" s="2" t="s">
        <v>12</v>
      </c>
      <c r="R6" s="2" t="s">
        <v>10</v>
      </c>
      <c r="S6" s="2" t="s">
        <v>11</v>
      </c>
      <c r="T6" s="2" t="s">
        <v>12</v>
      </c>
      <c r="U6" s="2" t="s">
        <v>10</v>
      </c>
      <c r="V6" s="2" t="s">
        <v>11</v>
      </c>
      <c r="W6" s="2" t="s">
        <v>12</v>
      </c>
      <c r="X6" s="2" t="s">
        <v>10</v>
      </c>
      <c r="Y6" s="2" t="s">
        <v>11</v>
      </c>
      <c r="Z6" s="94" t="s">
        <v>12</v>
      </c>
    </row>
    <row r="7" spans="1:26" s="8" customFormat="1" ht="13.5" customHeight="1" thickTop="1">
      <c r="A7" s="243">
        <v>1</v>
      </c>
      <c r="B7" s="95" t="s">
        <v>17</v>
      </c>
      <c r="C7" s="195" t="str">
        <f>[12]결승기록지!$C$11</f>
        <v>오소희</v>
      </c>
      <c r="D7" s="196" t="str">
        <f>[12]결승기록지!$E$11</f>
        <v>인화여자중</v>
      </c>
      <c r="E7" s="137" t="str">
        <f>[12]결승기록지!$F$11</f>
        <v>12.47</v>
      </c>
      <c r="F7" s="195" t="str">
        <f>[12]결승기록지!$C$12</f>
        <v>최윤경</v>
      </c>
      <c r="G7" s="196" t="str">
        <f>[12]결승기록지!$E$12</f>
        <v>경기덕계중</v>
      </c>
      <c r="H7" s="137" t="str">
        <f>[12]결승기록지!$F$12</f>
        <v>12.60</v>
      </c>
      <c r="I7" s="195" t="str">
        <f>[12]결승기록지!$C$13</f>
        <v>김수연</v>
      </c>
      <c r="J7" s="196" t="str">
        <f>[12]결승기록지!$E$13</f>
        <v>인화여자중</v>
      </c>
      <c r="K7" s="137" t="str">
        <f>[12]결승기록지!$F$13</f>
        <v>12.80</v>
      </c>
      <c r="L7" s="195" t="str">
        <f>[12]결승기록지!$C$14</f>
        <v>전서영</v>
      </c>
      <c r="M7" s="196" t="str">
        <f>[12]결승기록지!$E$14</f>
        <v>경명여자중</v>
      </c>
      <c r="N7" s="137" t="str">
        <f>[12]결승기록지!$F$14</f>
        <v>12.88</v>
      </c>
      <c r="O7" s="195" t="str">
        <f>[12]결승기록지!$C$15</f>
        <v>전은우</v>
      </c>
      <c r="P7" s="196" t="str">
        <f>[12]결승기록지!$E$15</f>
        <v>경기덕계중</v>
      </c>
      <c r="Q7" s="137" t="str">
        <f>[12]결승기록지!$F$15</f>
        <v>12.95</v>
      </c>
      <c r="R7" s="195" t="str">
        <f>[12]결승기록지!$C$16</f>
        <v>손주희</v>
      </c>
      <c r="S7" s="196" t="str">
        <f>[12]결승기록지!$E$16</f>
        <v>경기시곡중</v>
      </c>
      <c r="T7" s="137" t="str">
        <f>[12]결승기록지!$F$16</f>
        <v>13.09</v>
      </c>
      <c r="U7" s="195" t="str">
        <f>[12]결승기록지!$C$17</f>
        <v>임하늘</v>
      </c>
      <c r="V7" s="196" t="str">
        <f>[12]결승기록지!$E$17</f>
        <v>경기덕정중</v>
      </c>
      <c r="W7" s="137" t="str">
        <f>[12]결승기록지!$F$17</f>
        <v>13.19</v>
      </c>
      <c r="X7" s="195" t="str">
        <f>[12]결승기록지!$C$18</f>
        <v>진수인</v>
      </c>
      <c r="Y7" s="196" t="str">
        <f>[12]결승기록지!$E$18</f>
        <v>경기동부중</v>
      </c>
      <c r="Z7" s="138" t="str">
        <f>[12]결승기록지!$F$18</f>
        <v>13.32</v>
      </c>
    </row>
    <row r="8" spans="1:26" s="8" customFormat="1" ht="13.5" customHeight="1">
      <c r="A8" s="243"/>
      <c r="B8" s="107" t="s">
        <v>13</v>
      </c>
      <c r="C8" s="197"/>
      <c r="D8" s="198" t="str">
        <f>[12]결승기록지!$G$8</f>
        <v>0.0</v>
      </c>
      <c r="E8" s="199"/>
      <c r="F8" s="199"/>
      <c r="G8" s="198"/>
      <c r="H8" s="199"/>
      <c r="I8" s="199"/>
      <c r="J8" s="198"/>
      <c r="K8" s="199"/>
      <c r="L8" s="199"/>
      <c r="M8" s="198"/>
      <c r="N8" s="199"/>
      <c r="O8" s="199"/>
      <c r="P8" s="198"/>
      <c r="Q8" s="199"/>
      <c r="R8" s="199"/>
      <c r="S8" s="198"/>
      <c r="T8" s="199"/>
      <c r="U8" s="199"/>
      <c r="V8" s="198"/>
      <c r="W8" s="199"/>
      <c r="X8" s="199"/>
      <c r="Y8" s="198"/>
      <c r="Z8" s="200"/>
    </row>
    <row r="9" spans="1:26" s="8" customFormat="1" ht="13.5" customHeight="1">
      <c r="A9" s="243">
        <v>2</v>
      </c>
      <c r="B9" s="105" t="s">
        <v>26</v>
      </c>
      <c r="C9" s="143" t="str">
        <f>[13]결승기록지!$C$11</f>
        <v>이수영</v>
      </c>
      <c r="D9" s="144" t="str">
        <f>[13]결승기록지!$E$11</f>
        <v>가좌여자중</v>
      </c>
      <c r="E9" s="145" t="str">
        <f>[13]결승기록지!$F$11</f>
        <v>26.21</v>
      </c>
      <c r="F9" s="143" t="str">
        <f>[13]결승기록지!$C$12</f>
        <v>김아진</v>
      </c>
      <c r="G9" s="144" t="str">
        <f>[13]결승기록지!$E$12</f>
        <v>경기관양중</v>
      </c>
      <c r="H9" s="145" t="str">
        <f>[13]결승기록지!$F$12</f>
        <v>26.35</v>
      </c>
      <c r="I9" s="143" t="str">
        <f>[13]결승기록지!$C$13</f>
        <v>임하늘</v>
      </c>
      <c r="J9" s="144" t="str">
        <f>[13]결승기록지!$E$13</f>
        <v>경기덕정중</v>
      </c>
      <c r="K9" s="145" t="str">
        <f>[13]결승기록지!$F$13</f>
        <v>26.88</v>
      </c>
      <c r="L9" s="143" t="str">
        <f>[13]결승기록지!$C$14</f>
        <v>전서영</v>
      </c>
      <c r="M9" s="144" t="str">
        <f>[13]결승기록지!$E$14</f>
        <v>경명여자중</v>
      </c>
      <c r="N9" s="145" t="str">
        <f>[13]결승기록지!$F$14</f>
        <v>27.12</v>
      </c>
      <c r="O9" s="143" t="str">
        <f>[13]결승기록지!$C$15</f>
        <v>이시현</v>
      </c>
      <c r="P9" s="144" t="str">
        <f>[13]결승기록지!$E$15</f>
        <v>경기관양중</v>
      </c>
      <c r="Q9" s="145" t="str">
        <f>[13]결승기록지!$F$15</f>
        <v>27.45</v>
      </c>
      <c r="R9" s="143" t="str">
        <f>[13]결승기록지!$C$16</f>
        <v>윤주희</v>
      </c>
      <c r="S9" s="144" t="str">
        <f>[13]결승기록지!$E$16</f>
        <v>경기문산수억중</v>
      </c>
      <c r="T9" s="145" t="str">
        <f>[13]결승기록지!$F$16</f>
        <v>27.45</v>
      </c>
      <c r="U9" s="143"/>
      <c r="V9" s="144"/>
      <c r="W9" s="145"/>
      <c r="X9" s="143"/>
      <c r="Y9" s="144"/>
      <c r="Z9" s="146"/>
    </row>
    <row r="10" spans="1:26" s="8" customFormat="1" ht="13.5" customHeight="1">
      <c r="A10" s="243"/>
      <c r="B10" s="107" t="s">
        <v>13</v>
      </c>
      <c r="C10" s="139"/>
      <c r="D10" s="147" t="str">
        <f>[13]결승기록지!$G$8</f>
        <v>1.8</v>
      </c>
      <c r="E10" s="141"/>
      <c r="F10" s="199"/>
      <c r="G10" s="198"/>
      <c r="H10" s="199"/>
      <c r="I10" s="199"/>
      <c r="J10" s="198"/>
      <c r="K10" s="199"/>
      <c r="L10" s="199"/>
      <c r="M10" s="198"/>
      <c r="N10" s="199"/>
      <c r="O10" s="199"/>
      <c r="P10" s="198"/>
      <c r="Q10" s="199"/>
      <c r="R10" s="199"/>
      <c r="S10" s="198"/>
      <c r="T10" s="199"/>
      <c r="U10" s="199"/>
      <c r="V10" s="198"/>
      <c r="W10" s="199"/>
      <c r="X10" s="199"/>
      <c r="Y10" s="198"/>
      <c r="Z10" s="200"/>
    </row>
    <row r="11" spans="1:26" s="8" customFormat="1" ht="13.5" customHeight="1">
      <c r="A11" s="13">
        <v>3</v>
      </c>
      <c r="B11" s="99" t="s">
        <v>16</v>
      </c>
      <c r="C11" s="152" t="str">
        <f>[14]결승기록지!$C$11</f>
        <v>이수영</v>
      </c>
      <c r="D11" s="153" t="str">
        <f>[14]결승기록지!$E$11</f>
        <v>가좌여자중</v>
      </c>
      <c r="E11" s="160" t="str">
        <f>[14]결승기록지!$F$11</f>
        <v>59.66</v>
      </c>
      <c r="F11" s="152" t="str">
        <f>[14]결승기록지!$C$12</f>
        <v>최윤경</v>
      </c>
      <c r="G11" s="153" t="str">
        <f>[14]결승기록지!$E$12</f>
        <v>경기덕계중</v>
      </c>
      <c r="H11" s="160" t="str">
        <f>[14]결승기록지!$F$12</f>
        <v>1:00.61</v>
      </c>
      <c r="I11" s="152" t="str">
        <f>[14]결승기록지!$C$13</f>
        <v>이민경</v>
      </c>
      <c r="J11" s="153" t="str">
        <f>[14]결승기록지!$E$13</f>
        <v>경기송운중</v>
      </c>
      <c r="K11" s="160" t="str">
        <f>[14]결승기록지!$F$13</f>
        <v>1:01.64</v>
      </c>
      <c r="L11" s="152" t="str">
        <f>[14]결승기록지!$C$14</f>
        <v>박정은</v>
      </c>
      <c r="M11" s="153" t="str">
        <f>[14]결승기록지!$E$14</f>
        <v>김천한일여자중</v>
      </c>
      <c r="N11" s="160" t="str">
        <f>[14]결승기록지!$F$14</f>
        <v>1:04.55</v>
      </c>
      <c r="O11" s="152" t="str">
        <f>[14]결승기록지!$C$15</f>
        <v>노한결</v>
      </c>
      <c r="P11" s="153" t="str">
        <f>[14]결승기록지!$E$15</f>
        <v>경기와동중</v>
      </c>
      <c r="Q11" s="160" t="str">
        <f>[14]결승기록지!$F$15</f>
        <v>1:04.87</v>
      </c>
      <c r="R11" s="152" t="str">
        <f>[14]결승기록지!$C$16</f>
        <v>박은서</v>
      </c>
      <c r="S11" s="153" t="str">
        <f>[14]결승기록지!$E$16</f>
        <v>부원여자중</v>
      </c>
      <c r="T11" s="160" t="str">
        <f>[14]결승기록지!$F$16</f>
        <v>1:08.68</v>
      </c>
      <c r="U11" s="152" t="str">
        <f>[14]결승기록지!$C$17</f>
        <v>김세영</v>
      </c>
      <c r="V11" s="153" t="str">
        <f>[14]결승기록지!$E$17</f>
        <v>대원중</v>
      </c>
      <c r="W11" s="160" t="str">
        <f>[14]결승기록지!$F$17</f>
        <v>1:09.76</v>
      </c>
      <c r="X11" s="152"/>
      <c r="Y11" s="153"/>
      <c r="Z11" s="161"/>
    </row>
    <row r="12" spans="1:26" s="8" customFormat="1" ht="13.5" customHeight="1">
      <c r="A12" s="13">
        <v>4</v>
      </c>
      <c r="B12" s="99" t="s">
        <v>27</v>
      </c>
      <c r="C12" s="152" t="str">
        <f>[15]결승기록지!$C$11</f>
        <v>박우림</v>
      </c>
      <c r="D12" s="153" t="str">
        <f>[15]결승기록지!$E$11</f>
        <v>정선중</v>
      </c>
      <c r="E12" s="154" t="str">
        <f>[15]결승기록지!$F$11</f>
        <v>2:19.44</v>
      </c>
      <c r="F12" s="152" t="str">
        <f>[15]결승기록지!$C$12</f>
        <v>박정은</v>
      </c>
      <c r="G12" s="153" t="str">
        <f>[15]결승기록지!$E$12</f>
        <v>김천한일여자중</v>
      </c>
      <c r="H12" s="154" t="str">
        <f>[15]결승기록지!$F$12</f>
        <v>2:24.44</v>
      </c>
      <c r="I12" s="152" t="str">
        <f>[15]결승기록지!$C$13</f>
        <v>김다연</v>
      </c>
      <c r="J12" s="153" t="str">
        <f>[15]결승기록지!$E$13</f>
        <v>경기진건중</v>
      </c>
      <c r="K12" s="154" t="str">
        <f>[15]결승기록지!$F$13</f>
        <v>2:27.82</v>
      </c>
      <c r="L12" s="152" t="str">
        <f>[15]결승기록지!$C$14</f>
        <v>조수빈</v>
      </c>
      <c r="M12" s="153" t="str">
        <f>[15]결승기록지!$E$14</f>
        <v>태인중</v>
      </c>
      <c r="N12" s="154" t="str">
        <f>[15]결승기록지!$F$14</f>
        <v>2:30.08</v>
      </c>
      <c r="O12" s="152" t="str">
        <f>[15]결승기록지!$C$15</f>
        <v>이희수</v>
      </c>
      <c r="P12" s="153" t="str">
        <f>[15]결승기록지!$E$15</f>
        <v>경기용인중</v>
      </c>
      <c r="Q12" s="154" t="str">
        <f>[15]결승기록지!$F$15</f>
        <v>2:34.45</v>
      </c>
      <c r="R12" s="152" t="str">
        <f>[15]결승기록지!$C$16</f>
        <v>노지영</v>
      </c>
      <c r="S12" s="153" t="str">
        <f>[15]결승기록지!$E$16</f>
        <v>원주여자중</v>
      </c>
      <c r="T12" s="154" t="str">
        <f>[15]결승기록지!$F$16</f>
        <v>2:40.54</v>
      </c>
      <c r="U12" s="152" t="str">
        <f>[15]결승기록지!$C$17</f>
        <v>김세영</v>
      </c>
      <c r="V12" s="153" t="str">
        <f>[15]결승기록지!$E$17</f>
        <v>대원중</v>
      </c>
      <c r="W12" s="154" t="str">
        <f>[15]결승기록지!$F$17</f>
        <v>2:44.69</v>
      </c>
      <c r="X12" s="152" t="str">
        <f>[15]결승기록지!$C$18</f>
        <v>정윤서</v>
      </c>
      <c r="Y12" s="153" t="str">
        <f>[15]결승기록지!$E$18</f>
        <v>울산스포츠과학중</v>
      </c>
      <c r="Z12" s="155" t="str">
        <f>[15]결승기록지!$F$18</f>
        <v>2:52.55</v>
      </c>
    </row>
    <row r="13" spans="1:26" s="8" customFormat="1" ht="13.5" customHeight="1">
      <c r="A13" s="13">
        <v>2</v>
      </c>
      <c r="B13" s="99" t="s">
        <v>28</v>
      </c>
      <c r="C13" s="152" t="str">
        <f>[16]결승기록지!$C$11</f>
        <v>박우림</v>
      </c>
      <c r="D13" s="153" t="str">
        <f>[16]결승기록지!$E$11</f>
        <v>정선중</v>
      </c>
      <c r="E13" s="160" t="str">
        <f>[16]결승기록지!$F$11</f>
        <v>5:01.58</v>
      </c>
      <c r="F13" s="152" t="str">
        <f>[16]결승기록지!$C$12</f>
        <v>노지영</v>
      </c>
      <c r="G13" s="153" t="str">
        <f>[16]결승기록지!$E$12</f>
        <v>원주여자중</v>
      </c>
      <c r="H13" s="160" t="str">
        <f>[16]결승기록지!$F$12</f>
        <v>5:13.11</v>
      </c>
      <c r="I13" s="152" t="str">
        <f>[16]결승기록지!$C$13</f>
        <v>이희수</v>
      </c>
      <c r="J13" s="153" t="str">
        <f>[16]결승기록지!$E$13</f>
        <v>경기용인중</v>
      </c>
      <c r="K13" s="160" t="str">
        <f>[16]결승기록지!$F$13</f>
        <v>5:13.37</v>
      </c>
      <c r="L13" s="152" t="str">
        <f>[16]결승기록지!$C$14</f>
        <v>박지빈</v>
      </c>
      <c r="M13" s="153" t="str">
        <f>[16]결승기록지!$E$14</f>
        <v>경기철산중</v>
      </c>
      <c r="N13" s="160" t="str">
        <f>[16]결승기록지!$F$14</f>
        <v>5:22.79</v>
      </c>
      <c r="O13" s="152" t="str">
        <f>[16]결승기록지!$C$15</f>
        <v>조수빈</v>
      </c>
      <c r="P13" s="153" t="str">
        <f>[16]결승기록지!$E$15</f>
        <v>태인중</v>
      </c>
      <c r="Q13" s="160" t="str">
        <f>[16]결승기록지!$F$15</f>
        <v>5:23.39</v>
      </c>
      <c r="R13" s="152" t="str">
        <f>[16]결승기록지!$C$16</f>
        <v>박예담</v>
      </c>
      <c r="S13" s="153" t="str">
        <f>[16]결승기록지!$E$16</f>
        <v>부원여자중</v>
      </c>
      <c r="T13" s="160" t="str">
        <f>[16]결승기록지!$F$16</f>
        <v>5:24.90</v>
      </c>
      <c r="U13" s="152" t="str">
        <f>[16]결승기록지!$C$17</f>
        <v>김태희</v>
      </c>
      <c r="V13" s="153" t="str">
        <f>[16]결승기록지!$E$17</f>
        <v>설온중</v>
      </c>
      <c r="W13" s="160" t="str">
        <f>[16]결승기록지!$F$17</f>
        <v>5:29.97</v>
      </c>
      <c r="X13" s="152" t="str">
        <f>[16]결승기록지!$C$18</f>
        <v>정윤서</v>
      </c>
      <c r="Y13" s="153" t="str">
        <f>[16]결승기록지!$E$18</f>
        <v>울산스포츠과학중</v>
      </c>
      <c r="Z13" s="161" t="str">
        <f>[16]결승기록지!$F$18</f>
        <v>5:44.51</v>
      </c>
    </row>
    <row r="14" spans="1:26" s="8" customFormat="1" ht="13.5" customHeight="1">
      <c r="A14" s="13">
        <v>4</v>
      </c>
      <c r="B14" s="99" t="s">
        <v>88</v>
      </c>
      <c r="C14" s="152" t="str">
        <f>[17]결승기록지!$C$11</f>
        <v>송하늘</v>
      </c>
      <c r="D14" s="153" t="str">
        <f>[17]결승기록지!$E$11</f>
        <v>강릉중</v>
      </c>
      <c r="E14" s="160" t="str">
        <f>[17]결승기록지!$F$11</f>
        <v>12:39.60</v>
      </c>
      <c r="F14" s="152" t="str">
        <f>[17]결승기록지!$C$12</f>
        <v>양소은</v>
      </c>
      <c r="G14" s="153" t="str">
        <f>[17]결승기록지!$E$12</f>
        <v>김천한일여자중</v>
      </c>
      <c r="H14" s="160" t="str">
        <f>[17]결승기록지!$F$12</f>
        <v>12:46.57</v>
      </c>
      <c r="I14" s="152" t="str">
        <f>[17]결승기록지!$C$13</f>
        <v>천주현</v>
      </c>
      <c r="J14" s="153" t="str">
        <f>[17]결승기록지!$E$13</f>
        <v>울산스포츠과학중</v>
      </c>
      <c r="K14" s="160" t="str">
        <f>[17]결승기록지!$F$13</f>
        <v>12:54.01</v>
      </c>
      <c r="L14" s="152" t="str">
        <f>[17]결승기록지!$C$14</f>
        <v>정선우</v>
      </c>
      <c r="M14" s="153" t="str">
        <f>[17]결승기록지!$E$14</f>
        <v>경기경안중</v>
      </c>
      <c r="N14" s="160" t="str">
        <f>[17]결승기록지!$F$14</f>
        <v>13:46.54</v>
      </c>
      <c r="O14" s="152"/>
      <c r="P14" s="153"/>
      <c r="Q14" s="160"/>
      <c r="R14" s="152"/>
      <c r="S14" s="153"/>
      <c r="T14" s="160"/>
      <c r="U14" s="152"/>
      <c r="V14" s="153"/>
      <c r="W14" s="160"/>
      <c r="X14" s="152"/>
      <c r="Y14" s="153"/>
      <c r="Z14" s="161"/>
    </row>
    <row r="15" spans="1:26" s="8" customFormat="1" ht="13.5" customHeight="1">
      <c r="A15" s="243">
        <v>2</v>
      </c>
      <c r="B15" s="105" t="s">
        <v>18</v>
      </c>
      <c r="C15" s="162" t="str">
        <f>[18]결승기록지!$C$11</f>
        <v>여채빈</v>
      </c>
      <c r="D15" s="163" t="str">
        <f>[18]결승기록지!$E$11</f>
        <v>경기문산중</v>
      </c>
      <c r="E15" s="164" t="str">
        <f>[18]결승기록지!$F$11</f>
        <v>16.09</v>
      </c>
      <c r="F15" s="162" t="str">
        <f>[18]결승기록지!$C$12</f>
        <v>이주원</v>
      </c>
      <c r="G15" s="163" t="str">
        <f>[18]결승기록지!$E$12</f>
        <v>울산스포츠과학중</v>
      </c>
      <c r="H15" s="164" t="str">
        <f>[18]결승기록지!$F$12</f>
        <v>16.18</v>
      </c>
      <c r="I15" s="162" t="str">
        <f>[18]결승기록지!$C$13</f>
        <v>신은정</v>
      </c>
      <c r="J15" s="163" t="str">
        <f>[18]결승기록지!$E$13</f>
        <v>경명여자중</v>
      </c>
      <c r="K15" s="164" t="str">
        <f>[18]결승기록지!$F$13</f>
        <v>18.54</v>
      </c>
      <c r="L15" s="162" t="str">
        <f>[18]결승기록지!$C$14</f>
        <v>노애영</v>
      </c>
      <c r="M15" s="163" t="str">
        <f>[18]결승기록지!$E$14</f>
        <v>경기덕정중</v>
      </c>
      <c r="N15" s="164" t="str">
        <f>[18]결승기록지!$F$14</f>
        <v>18.70</v>
      </c>
      <c r="O15" s="162" t="str">
        <f>[18]결승기록지!$C$15</f>
        <v>우다연</v>
      </c>
      <c r="P15" s="163" t="str">
        <f>[18]결승기록지!$E$15</f>
        <v>이목중</v>
      </c>
      <c r="Q15" s="164" t="str">
        <f>[18]결승기록지!$F$15</f>
        <v>18.87</v>
      </c>
      <c r="R15" s="162" t="str">
        <f>[18]결승기록지!$C$16</f>
        <v>이은비</v>
      </c>
      <c r="S15" s="163" t="str">
        <f>[18]결승기록지!$E$16</f>
        <v>경기용인중</v>
      </c>
      <c r="T15" s="164" t="str">
        <f>[18]결승기록지!$F$16</f>
        <v>19.55</v>
      </c>
      <c r="U15" s="162" t="str">
        <f>[18]결승기록지!$C$17</f>
        <v>모상희</v>
      </c>
      <c r="V15" s="163" t="str">
        <f>[18]결승기록지!$E$17</f>
        <v>경기소래중</v>
      </c>
      <c r="W15" s="164" t="str">
        <f>[18]결승기록지!$F$17</f>
        <v>19.78</v>
      </c>
      <c r="X15" s="162"/>
      <c r="Y15" s="163"/>
      <c r="Z15" s="165"/>
    </row>
    <row r="16" spans="1:26" s="8" customFormat="1" ht="13.5" customHeight="1">
      <c r="A16" s="243"/>
      <c r="B16" s="107" t="s">
        <v>13</v>
      </c>
      <c r="C16" s="139"/>
      <c r="D16" s="147" t="str">
        <f>[18]결승기록지!$G$8</f>
        <v>0.3</v>
      </c>
      <c r="E16" s="141"/>
      <c r="F16" s="199"/>
      <c r="G16" s="198"/>
      <c r="H16" s="199"/>
      <c r="I16" s="199"/>
      <c r="J16" s="198"/>
      <c r="K16" s="199"/>
      <c r="L16" s="199"/>
      <c r="M16" s="198"/>
      <c r="N16" s="199"/>
      <c r="O16" s="199"/>
      <c r="P16" s="198"/>
      <c r="Q16" s="199"/>
      <c r="R16" s="199"/>
      <c r="S16" s="198"/>
      <c r="T16" s="199"/>
      <c r="U16" s="199"/>
      <c r="V16" s="198"/>
      <c r="W16" s="199"/>
      <c r="X16" s="199"/>
      <c r="Y16" s="198"/>
      <c r="Z16" s="200"/>
    </row>
    <row r="17" spans="1:26" s="8" customFormat="1" ht="13.5" customHeight="1">
      <c r="A17" s="13">
        <v>2</v>
      </c>
      <c r="B17" s="99" t="s">
        <v>89</v>
      </c>
      <c r="C17" s="201" t="str">
        <f>[19]결승기록지!$C$11</f>
        <v>나희진</v>
      </c>
      <c r="D17" s="202" t="str">
        <f>[19]결승기록지!$E$11</f>
        <v>경기철산중</v>
      </c>
      <c r="E17" s="203" t="str">
        <f>[19]결승기록지!$F$11</f>
        <v>16:32.35</v>
      </c>
      <c r="F17" s="201" t="str">
        <f>[19]결승기록지!$C$12</f>
        <v>신소영</v>
      </c>
      <c r="G17" s="202" t="str">
        <f>[19]결승기록지!$E$12</f>
        <v>경기철산중</v>
      </c>
      <c r="H17" s="203" t="str">
        <f>[19]결승기록지!$F$12</f>
        <v>18:28.04</v>
      </c>
      <c r="I17" s="201" t="str">
        <f>[19]결승기록지!$C$13</f>
        <v>이윤서</v>
      </c>
      <c r="J17" s="202" t="str">
        <f>[19]결승기록지!$E$13</f>
        <v>경기금파중</v>
      </c>
      <c r="K17" s="203" t="str">
        <f>[19]결승기록지!$F$13</f>
        <v>18:53.81</v>
      </c>
      <c r="L17" s="201"/>
      <c r="M17" s="202"/>
      <c r="N17" s="203"/>
      <c r="O17" s="143"/>
      <c r="P17" s="144"/>
      <c r="Q17" s="145"/>
      <c r="R17" s="143"/>
      <c r="S17" s="144"/>
      <c r="T17" s="145"/>
      <c r="U17" s="143"/>
      <c r="V17" s="144"/>
      <c r="W17" s="145"/>
      <c r="X17" s="143"/>
      <c r="Y17" s="144"/>
      <c r="Z17" s="146"/>
    </row>
    <row r="18" spans="1:26" s="8" customFormat="1" ht="13.5" customHeight="1">
      <c r="A18" s="243">
        <v>3</v>
      </c>
      <c r="B18" s="105" t="s">
        <v>20</v>
      </c>
      <c r="C18" s="143"/>
      <c r="D18" s="144" t="str">
        <f>[20]결승기록지!$E$11</f>
        <v>인화여자중</v>
      </c>
      <c r="E18" s="145" t="str">
        <f>[20]결승기록지!$F$11</f>
        <v>50.84</v>
      </c>
      <c r="F18" s="143"/>
      <c r="G18" s="144" t="str">
        <f>[20]결승기록지!$E$12</f>
        <v>경기관양중</v>
      </c>
      <c r="H18" s="145" t="str">
        <f>[20]결승기록지!$F$12</f>
        <v>51.55</v>
      </c>
      <c r="I18" s="143"/>
      <c r="J18" s="144" t="str">
        <f>[20]결승기록지!$E$13</f>
        <v>경기와동중</v>
      </c>
      <c r="K18" s="145" t="str">
        <f>[20]결승기록지!$F$13</f>
        <v>53.15</v>
      </c>
      <c r="L18" s="143"/>
      <c r="M18" s="144" t="str">
        <f>[20]결승기록지!$E$14</f>
        <v>경기문산수억중</v>
      </c>
      <c r="N18" s="145" t="str">
        <f>[20]결승기록지!$F$14</f>
        <v>53.41</v>
      </c>
      <c r="O18" s="143"/>
      <c r="P18" s="144" t="str">
        <f>[20]결승기록지!$E$15</f>
        <v>경기백현중</v>
      </c>
      <c r="Q18" s="145" t="str">
        <f>[20]결승기록지!$F$15</f>
        <v>55.34</v>
      </c>
      <c r="R18" s="143"/>
      <c r="S18" s="144" t="str">
        <f>[20]결승기록지!$E$16</f>
        <v>경기용인중</v>
      </c>
      <c r="T18" s="145" t="str">
        <f>[20]결승기록지!$F$16</f>
        <v>56.44</v>
      </c>
      <c r="U18" s="143"/>
      <c r="V18" s="144"/>
      <c r="W18" s="145"/>
      <c r="X18" s="143"/>
      <c r="Y18" s="144"/>
      <c r="Z18" s="146"/>
    </row>
    <row r="19" spans="1:26" s="8" customFormat="1" ht="13.5" customHeight="1">
      <c r="A19" s="243"/>
      <c r="B19" s="107"/>
      <c r="C19" s="252" t="str">
        <f>[20]결승기록지!$C$11</f>
        <v xml:space="preserve">김수연 허승채 오소희 이가은 </v>
      </c>
      <c r="D19" s="253"/>
      <c r="E19" s="254"/>
      <c r="F19" s="252" t="str">
        <f>[20]결승기록지!$C$12</f>
        <v>김예원 김아진 신예빈 이시현</v>
      </c>
      <c r="G19" s="253"/>
      <c r="H19" s="254"/>
      <c r="I19" s="252" t="str">
        <f>[20]결승기록지!$C$13</f>
        <v xml:space="preserve">박준희 노한결 이정아 이정연 </v>
      </c>
      <c r="J19" s="253"/>
      <c r="K19" s="254"/>
      <c r="L19" s="252" t="str">
        <f>[20]결승기록지!$C$14</f>
        <v>강윤지 정신비 이소현 윤주희</v>
      </c>
      <c r="M19" s="253"/>
      <c r="N19" s="254"/>
      <c r="O19" s="252" t="str">
        <f>[20]결승기록지!$C$15</f>
        <v>김환희 김민경 노연우 김민서</v>
      </c>
      <c r="P19" s="253"/>
      <c r="Q19" s="254"/>
      <c r="R19" s="252" t="str">
        <f>[20]결승기록지!$C$16</f>
        <v>신미진 이희수 이슬기 이은비</v>
      </c>
      <c r="S19" s="253"/>
      <c r="T19" s="254"/>
      <c r="U19" s="252"/>
      <c r="V19" s="253"/>
      <c r="W19" s="254"/>
      <c r="X19" s="252"/>
      <c r="Y19" s="253"/>
      <c r="Z19" s="255"/>
    </row>
    <row r="20" spans="1:26" s="8" customFormat="1" ht="13.5" customHeight="1">
      <c r="A20" s="256">
        <v>4</v>
      </c>
      <c r="B20" s="105" t="s">
        <v>21</v>
      </c>
      <c r="C20" s="143"/>
      <c r="D20" s="144" t="str">
        <f>[21]결승기록지!$E$11</f>
        <v>인화여자중</v>
      </c>
      <c r="E20" s="145" t="str">
        <f>[21]결승기록지!$F$11</f>
        <v>4:19.96</v>
      </c>
      <c r="F20" s="143"/>
      <c r="G20" s="144" t="str">
        <f>[21]결승기록지!$E$12</f>
        <v>경기와동중</v>
      </c>
      <c r="H20" s="145" t="str">
        <f>[21]결승기록지!$F$12</f>
        <v>4:25.50</v>
      </c>
      <c r="I20" s="143"/>
      <c r="J20" s="144" t="str">
        <f>[21]결승기록지!$E$13</f>
        <v>성보중</v>
      </c>
      <c r="K20" s="145" t="str">
        <f>[21]결승기록지!$F$13</f>
        <v>4:35.77</v>
      </c>
      <c r="L20" s="143"/>
      <c r="M20" s="144" t="str">
        <f>[21]결승기록지!$E$14</f>
        <v>경기용인중</v>
      </c>
      <c r="N20" s="145" t="str">
        <f>[21]결승기록지!$F$14</f>
        <v>4:54.76</v>
      </c>
      <c r="O20" s="143"/>
      <c r="P20" s="144"/>
      <c r="Q20" s="145"/>
      <c r="R20" s="143"/>
      <c r="S20" s="144"/>
      <c r="T20" s="145"/>
      <c r="U20" s="143"/>
      <c r="V20" s="144"/>
      <c r="W20" s="145"/>
      <c r="X20" s="143"/>
      <c r="Y20" s="144"/>
      <c r="Z20" s="145"/>
    </row>
    <row r="21" spans="1:26" s="208" customFormat="1" ht="13.5" customHeight="1">
      <c r="A21" s="256"/>
      <c r="B21" s="204"/>
      <c r="C21" s="252" t="str">
        <f>[21]결승기록지!$C$11</f>
        <v>이가은 오소희 김수연 허승채</v>
      </c>
      <c r="D21" s="253"/>
      <c r="E21" s="254"/>
      <c r="F21" s="252" t="str">
        <f>[21]결승기록지!$C$12</f>
        <v xml:space="preserve">정지율희 이정아 문지혜 노한결 </v>
      </c>
      <c r="G21" s="253"/>
      <c r="H21" s="254"/>
      <c r="I21" s="252" t="str">
        <f>[21]결승기록지!$C$13</f>
        <v xml:space="preserve">권민 오새아 김나경 이예슬 </v>
      </c>
      <c r="J21" s="253"/>
      <c r="K21" s="254"/>
      <c r="L21" s="252" t="str">
        <f>[21]결승기록지!$C$14</f>
        <v>이슬기 이희수 신미진 이은비</v>
      </c>
      <c r="M21" s="253"/>
      <c r="N21" s="254"/>
      <c r="O21" s="205"/>
      <c r="P21" s="206"/>
      <c r="Q21" s="207"/>
      <c r="R21" s="205"/>
      <c r="S21" s="206"/>
      <c r="T21" s="207"/>
      <c r="U21" s="205"/>
      <c r="V21" s="206"/>
      <c r="W21" s="207"/>
      <c r="X21" s="205"/>
      <c r="Y21" s="206"/>
      <c r="Z21" s="207"/>
    </row>
    <row r="22" spans="1:26" s="8" customFormat="1" ht="13.5" customHeight="1">
      <c r="A22" s="14">
        <v>2</v>
      </c>
      <c r="B22" s="99" t="s">
        <v>14</v>
      </c>
      <c r="C22" s="152" t="str">
        <f>[22]높이!$C$11</f>
        <v>김소련</v>
      </c>
      <c r="D22" s="153" t="str">
        <f>[22]높이!$E$11</f>
        <v>강원체육중</v>
      </c>
      <c r="E22" s="209" t="str">
        <f>[22]높이!$F$11</f>
        <v>1.55</v>
      </c>
      <c r="F22" s="152" t="str">
        <f>[22]높이!$C$12</f>
        <v>임사랑</v>
      </c>
      <c r="G22" s="153" t="str">
        <f>[22]높이!$E$12</f>
        <v>전라중</v>
      </c>
      <c r="H22" s="209" t="str">
        <f>[22]높이!$F$12</f>
        <v>1.50</v>
      </c>
      <c r="I22" s="152" t="str">
        <f>[22]높이!$C$13</f>
        <v>정해윤</v>
      </c>
      <c r="J22" s="153" t="str">
        <f>[22]높이!$E$13</f>
        <v>경북체육중</v>
      </c>
      <c r="K22" s="209" t="str">
        <f>[22]높이!$F$13</f>
        <v>1.50</v>
      </c>
      <c r="L22" s="152" t="str">
        <f>[22]높이!$C$14</f>
        <v>박수진</v>
      </c>
      <c r="M22" s="153" t="str">
        <f>[22]높이!$E$14</f>
        <v>하슬라중</v>
      </c>
      <c r="N22" s="209" t="str">
        <f>[22]높이!$F$14</f>
        <v>1.40</v>
      </c>
      <c r="O22" s="152"/>
      <c r="P22" s="153"/>
      <c r="Q22" s="209"/>
      <c r="R22" s="152"/>
      <c r="S22" s="153"/>
      <c r="T22" s="209"/>
      <c r="U22" s="152"/>
      <c r="V22" s="153"/>
      <c r="W22" s="209"/>
      <c r="X22" s="152"/>
      <c r="Y22" s="153"/>
      <c r="Z22" s="210"/>
    </row>
    <row r="23" spans="1:26" s="8" customFormat="1" ht="13.5" customHeight="1">
      <c r="A23" s="14"/>
      <c r="B23" s="99" t="s">
        <v>15</v>
      </c>
      <c r="C23" s="211" t="s">
        <v>90</v>
      </c>
      <c r="D23" s="212" t="s">
        <v>90</v>
      </c>
      <c r="E23" s="213" t="s">
        <v>90</v>
      </c>
      <c r="F23" s="211" t="s">
        <v>90</v>
      </c>
      <c r="G23" s="212" t="s">
        <v>90</v>
      </c>
      <c r="H23" s="213" t="s">
        <v>90</v>
      </c>
      <c r="I23" s="162"/>
      <c r="J23" s="163"/>
      <c r="K23" s="164"/>
      <c r="L23" s="162"/>
      <c r="M23" s="163"/>
      <c r="N23" s="164"/>
      <c r="O23" s="162"/>
      <c r="P23" s="163"/>
      <c r="Q23" s="164"/>
      <c r="R23" s="162"/>
      <c r="S23" s="163"/>
      <c r="T23" s="164"/>
      <c r="U23" s="162"/>
      <c r="V23" s="163"/>
      <c r="W23" s="164"/>
      <c r="X23" s="162"/>
      <c r="Y23" s="163"/>
      <c r="Z23" s="165"/>
    </row>
    <row r="24" spans="1:26" s="8" customFormat="1" ht="13.5" customHeight="1">
      <c r="A24" s="243">
        <v>2</v>
      </c>
      <c r="B24" s="105" t="s">
        <v>22</v>
      </c>
      <c r="C24" s="162" t="str">
        <f>[22]멀리!$C$11</f>
        <v>김예원</v>
      </c>
      <c r="D24" s="163" t="str">
        <f>[22]멀리!$E$11</f>
        <v>경기관양중</v>
      </c>
      <c r="E24" s="164" t="str">
        <f>[22]멀리!$F$11</f>
        <v>5.10</v>
      </c>
      <c r="F24" s="162" t="str">
        <f>[22]멀리!$C$12</f>
        <v>김나영</v>
      </c>
      <c r="G24" s="163" t="str">
        <f>[22]멀리!$E$12</f>
        <v>가좌여자중</v>
      </c>
      <c r="H24" s="164" t="str">
        <f>[22]멀리!$F$12</f>
        <v>5.04</v>
      </c>
      <c r="I24" s="162" t="str">
        <f>[22]멀리!$C$13</f>
        <v>김정현</v>
      </c>
      <c r="J24" s="163" t="str">
        <f>[22]멀리!$E$13</f>
        <v>강원체육중</v>
      </c>
      <c r="K24" s="164" t="str">
        <f>[22]멀리!$F$13</f>
        <v>4.80</v>
      </c>
      <c r="L24" s="162" t="str">
        <f>[22]멀리!$C$14</f>
        <v>이소현</v>
      </c>
      <c r="M24" s="163" t="str">
        <f>[22]멀리!$E$14</f>
        <v>경기문산수억중</v>
      </c>
      <c r="N24" s="164" t="str">
        <f>[22]멀리!$F$14</f>
        <v>4.67</v>
      </c>
      <c r="O24" s="162" t="str">
        <f>[22]멀리!$C$15</f>
        <v>이가영</v>
      </c>
      <c r="P24" s="163" t="str">
        <f>[22]멀리!$E$15</f>
        <v>경기경수중</v>
      </c>
      <c r="Q24" s="164" t="str">
        <f>[22]멀리!$F$15</f>
        <v>4.56</v>
      </c>
      <c r="R24" s="162" t="str">
        <f>[22]멀리!$C$16</f>
        <v>김정인</v>
      </c>
      <c r="S24" s="163" t="str">
        <f>[22]멀리!$E$16</f>
        <v>경기가평중</v>
      </c>
      <c r="T24" s="164" t="str">
        <f>[22]멀리!$F$16</f>
        <v>4.53</v>
      </c>
      <c r="U24" s="162" t="str">
        <f>[22]멀리!$C$17</f>
        <v>강민성</v>
      </c>
      <c r="V24" s="163" t="str">
        <f>[22]멀리!$E$17</f>
        <v>경기가평중</v>
      </c>
      <c r="W24" s="164" t="str">
        <f>[22]멀리!$F$17</f>
        <v>4.53</v>
      </c>
      <c r="X24" s="162" t="str">
        <f>[22]멀리!$C$18</f>
        <v>조하늘</v>
      </c>
      <c r="Y24" s="163" t="str">
        <f>[22]멀리!$E$18</f>
        <v>대원중</v>
      </c>
      <c r="Z24" s="165" t="str">
        <f>[22]멀리!$F$18</f>
        <v>4.33</v>
      </c>
    </row>
    <row r="25" spans="1:26" s="8" customFormat="1" ht="13.5" customHeight="1">
      <c r="A25" s="243"/>
      <c r="B25" s="107" t="s">
        <v>13</v>
      </c>
      <c r="C25" s="187"/>
      <c r="D25" s="188" t="str">
        <f>[22]멀리!$G$11</f>
        <v>-1.9</v>
      </c>
      <c r="E25" s="189"/>
      <c r="F25" s="187"/>
      <c r="G25" s="188" t="str">
        <f>[22]멀리!$G$12</f>
        <v>0.5</v>
      </c>
      <c r="H25" s="189"/>
      <c r="I25" s="187"/>
      <c r="J25" s="188" t="str">
        <f>[22]멀리!$G$13</f>
        <v>-0.2</v>
      </c>
      <c r="K25" s="189"/>
      <c r="L25" s="187"/>
      <c r="M25" s="188" t="str">
        <f>[22]멀리!$G$14</f>
        <v>-1.1</v>
      </c>
      <c r="N25" s="189"/>
      <c r="O25" s="187"/>
      <c r="P25" s="188" t="str">
        <f>[22]멀리!$G$15</f>
        <v>-0.8</v>
      </c>
      <c r="Q25" s="189"/>
      <c r="R25" s="187"/>
      <c r="S25" s="188" t="str">
        <f>[22]멀리!$G$16</f>
        <v>-1.4</v>
      </c>
      <c r="T25" s="189"/>
      <c r="U25" s="187"/>
      <c r="V25" s="188" t="str">
        <f>[22]멀리!$G$17</f>
        <v>-1.1</v>
      </c>
      <c r="W25" s="189"/>
      <c r="X25" s="187"/>
      <c r="Y25" s="188" t="str">
        <f>[22]멀리!$G$18</f>
        <v>-0.8</v>
      </c>
      <c r="Z25" s="190"/>
    </row>
    <row r="26" spans="1:26" s="8" customFormat="1" ht="13.5" customHeight="1">
      <c r="A26" s="243">
        <v>3</v>
      </c>
      <c r="B26" s="105" t="s">
        <v>19</v>
      </c>
      <c r="C26" s="162" t="str">
        <f>[22]세단!$C$11</f>
        <v>김정인</v>
      </c>
      <c r="D26" s="163" t="str">
        <f>[22]세단!$E$11</f>
        <v>경기가평중</v>
      </c>
      <c r="E26" s="164" t="str">
        <f>[22]세단!$F$11</f>
        <v>10.41</v>
      </c>
      <c r="F26" s="162" t="str">
        <f>[22]세단!$C$12</f>
        <v>이정아</v>
      </c>
      <c r="G26" s="163" t="str">
        <f>[22]세단!$E$12</f>
        <v>경기와동중</v>
      </c>
      <c r="H26" s="164" t="str">
        <f>[22]세단!$F$12</f>
        <v>09.91</v>
      </c>
      <c r="I26" s="162" t="str">
        <f>[22]세단!$C$13</f>
        <v>김소련</v>
      </c>
      <c r="J26" s="163" t="str">
        <f>[22]세단!$E$13</f>
        <v>강원체육중</v>
      </c>
      <c r="K26" s="164" t="str">
        <f>[22]세단!$F$13</f>
        <v>09.87</v>
      </c>
      <c r="L26" s="162" t="str">
        <f>[22]세단!$C$14</f>
        <v>이가영</v>
      </c>
      <c r="M26" s="163" t="str">
        <f>[22]세단!$E$14</f>
        <v>경기경수중</v>
      </c>
      <c r="N26" s="164" t="str">
        <f>[22]세단!$F$14</f>
        <v>09.85</v>
      </c>
      <c r="O26" s="162" t="str">
        <f>[22]세단!$C$15</f>
        <v>장지은</v>
      </c>
      <c r="P26" s="163" t="str">
        <f>[22]세단!$E$15</f>
        <v>경기시흥중</v>
      </c>
      <c r="Q26" s="164" t="str">
        <f>[22]세단!$F$15</f>
        <v>09.56</v>
      </c>
      <c r="R26" s="162" t="str">
        <f>[22]세단!$C$16</f>
        <v>전은지</v>
      </c>
      <c r="S26" s="163" t="str">
        <f>[22]세단!$E$16</f>
        <v>경기와동중</v>
      </c>
      <c r="T26" s="164" t="str">
        <f>[22]세단!$F$16</f>
        <v>09.38</v>
      </c>
      <c r="U26" s="162"/>
      <c r="V26" s="163"/>
      <c r="W26" s="164"/>
      <c r="X26" s="162"/>
      <c r="Y26" s="163"/>
      <c r="Z26" s="165"/>
    </row>
    <row r="27" spans="1:26" s="8" customFormat="1" ht="13.5" customHeight="1">
      <c r="A27" s="243"/>
      <c r="B27" s="107" t="s">
        <v>13</v>
      </c>
      <c r="C27" s="187"/>
      <c r="D27" s="188" t="str">
        <f>[22]세단!$G$11</f>
        <v>-0.2</v>
      </c>
      <c r="E27" s="17"/>
      <c r="F27" s="187"/>
      <c r="G27" s="188" t="str">
        <f>[22]세단!$G$12</f>
        <v>0.7</v>
      </c>
      <c r="H27" s="17"/>
      <c r="I27" s="187"/>
      <c r="J27" s="188" t="str">
        <f>[22]세단!$G$13</f>
        <v>-0.4</v>
      </c>
      <c r="K27" s="17"/>
      <c r="L27" s="187"/>
      <c r="M27" s="188" t="str">
        <f>[22]세단!$G$14</f>
        <v>1.0</v>
      </c>
      <c r="N27" s="17"/>
      <c r="O27" s="187"/>
      <c r="P27" s="188" t="str">
        <f>[22]세단!$G$15</f>
        <v>0.3</v>
      </c>
      <c r="Q27" s="17"/>
      <c r="R27" s="187"/>
      <c r="S27" s="188" t="str">
        <f>[22]세단!$G$16</f>
        <v>0.1</v>
      </c>
      <c r="T27" s="17"/>
      <c r="U27" s="187"/>
      <c r="V27" s="188"/>
      <c r="W27" s="17"/>
      <c r="X27" s="187"/>
      <c r="Y27" s="188"/>
      <c r="Z27" s="124"/>
    </row>
    <row r="28" spans="1:26" s="8" customFormat="1" ht="13.5" customHeight="1">
      <c r="A28" s="13">
        <v>2</v>
      </c>
      <c r="B28" s="99" t="s">
        <v>23</v>
      </c>
      <c r="C28" s="152" t="str">
        <f>[22]포환!$C$11</f>
        <v>이현나</v>
      </c>
      <c r="D28" s="153" t="str">
        <f>[22]포환!$E$11</f>
        <v>원주여자중</v>
      </c>
      <c r="E28" s="160" t="str">
        <f>[22]포환!$F$11</f>
        <v>14.05</v>
      </c>
      <c r="F28" s="152" t="str">
        <f>[22]포환!$C$12</f>
        <v>조시연</v>
      </c>
      <c r="G28" s="153" t="str">
        <f>[22]포환!$E$12</f>
        <v>묵호중</v>
      </c>
      <c r="H28" s="160" t="str">
        <f>[22]포환!$F$12</f>
        <v>9.46</v>
      </c>
      <c r="I28" s="152" t="str">
        <f>[22]포환!$C$13</f>
        <v>함수진</v>
      </c>
      <c r="J28" s="153" t="str">
        <f>[22]포환!$E$13</f>
        <v>경기철산중</v>
      </c>
      <c r="K28" s="160" t="str">
        <f>[22]포환!$F$13</f>
        <v>6.95</v>
      </c>
      <c r="L28" s="152"/>
      <c r="M28" s="153"/>
      <c r="N28" s="160"/>
      <c r="O28" s="152"/>
      <c r="P28" s="153"/>
      <c r="Q28" s="160"/>
      <c r="R28" s="152"/>
      <c r="S28" s="153"/>
      <c r="T28" s="160"/>
      <c r="U28" s="152"/>
      <c r="V28" s="153"/>
      <c r="W28" s="160"/>
      <c r="X28" s="152"/>
      <c r="Y28" s="153"/>
      <c r="Z28" s="161"/>
    </row>
    <row r="29" spans="1:26" s="8" customFormat="1" ht="13.5" customHeight="1">
      <c r="A29" s="13">
        <v>1</v>
      </c>
      <c r="B29" s="99" t="s">
        <v>25</v>
      </c>
      <c r="C29" s="156" t="str">
        <f>[22]원반!$C$11</f>
        <v>용수진</v>
      </c>
      <c r="D29" s="157" t="str">
        <f>[22]원반!$E$11</f>
        <v>경기명륜여자중</v>
      </c>
      <c r="E29" s="153" t="str">
        <f>[22]원반!$F$11</f>
        <v>35.10</v>
      </c>
      <c r="F29" s="156" t="str">
        <f>[22]원반!$C$12</f>
        <v>김지민</v>
      </c>
      <c r="G29" s="157" t="str">
        <f>[22]원반!$E$12</f>
        <v>원주여자중</v>
      </c>
      <c r="H29" s="153" t="str">
        <f>[22]원반!$F$12</f>
        <v>33.46</v>
      </c>
      <c r="I29" s="156" t="str">
        <f>[22]원반!$C$13</f>
        <v>김민하</v>
      </c>
      <c r="J29" s="157" t="str">
        <f>[22]원반!$E$13</f>
        <v>울산스포츠과학중</v>
      </c>
      <c r="K29" s="153" t="str">
        <f>[22]원반!$F$13</f>
        <v>31.14</v>
      </c>
      <c r="L29" s="156" t="str">
        <f>[22]원반!$C$14</f>
        <v>장남서</v>
      </c>
      <c r="M29" s="157" t="str">
        <f>[22]원반!$E$14</f>
        <v>설온중</v>
      </c>
      <c r="N29" s="153" t="str">
        <f>[22]원반!$F$14</f>
        <v>21.82</v>
      </c>
      <c r="O29" s="156"/>
      <c r="P29" s="157"/>
      <c r="Q29" s="153"/>
      <c r="R29" s="156"/>
      <c r="S29" s="157"/>
      <c r="T29" s="153"/>
      <c r="U29" s="156"/>
      <c r="V29" s="157"/>
      <c r="W29" s="153"/>
      <c r="X29" s="156"/>
      <c r="Y29" s="157"/>
      <c r="Z29" s="171"/>
    </row>
    <row r="30" spans="1:26" s="8" customFormat="1" ht="13.5" customHeight="1">
      <c r="A30" s="13">
        <v>4</v>
      </c>
      <c r="B30" s="99" t="s">
        <v>24</v>
      </c>
      <c r="C30" s="148" t="str">
        <f>[22]투창!$C$11</f>
        <v>송채은</v>
      </c>
      <c r="D30" s="149" t="str">
        <f>[22]투창!$E$11</f>
        <v>서생중</v>
      </c>
      <c r="E30" s="150" t="str">
        <f>[22]투창!$F$11</f>
        <v>41.84CR</v>
      </c>
      <c r="F30" s="148" t="str">
        <f>[22]투창!$C$12</f>
        <v>주혜원</v>
      </c>
      <c r="G30" s="149" t="str">
        <f>[22]투창!$E$12</f>
        <v>인화여자중</v>
      </c>
      <c r="H30" s="150" t="str">
        <f>[22]투창!$F$12</f>
        <v>31.97</v>
      </c>
      <c r="I30" s="148" t="str">
        <f>[22]투창!$C$13</f>
        <v>김예안</v>
      </c>
      <c r="J30" s="149" t="str">
        <f>[22]투창!$E$13</f>
        <v>대전신일여자중</v>
      </c>
      <c r="K30" s="150" t="str">
        <f>[22]투창!$F$13</f>
        <v>30.31</v>
      </c>
      <c r="L30" s="148" t="str">
        <f>[22]투창!$C$14</f>
        <v>최유빈</v>
      </c>
      <c r="M30" s="149" t="str">
        <f>[22]투창!$E$14</f>
        <v>가좌여자중</v>
      </c>
      <c r="N30" s="150" t="str">
        <f>[22]투창!$F$14</f>
        <v>30.08</v>
      </c>
      <c r="O30" s="148" t="str">
        <f>[22]투창!$C$15</f>
        <v>송나래</v>
      </c>
      <c r="P30" s="149" t="str">
        <f>[22]투창!$E$15</f>
        <v>강원체육중</v>
      </c>
      <c r="Q30" s="150" t="str">
        <f>[22]투창!$F$15</f>
        <v>28.25</v>
      </c>
      <c r="R30" s="148" t="str">
        <f>[22]투창!$C$16</f>
        <v>최예빈</v>
      </c>
      <c r="S30" s="149" t="str">
        <f>[22]투창!$E$16</f>
        <v>경기경수중</v>
      </c>
      <c r="T30" s="150" t="str">
        <f>[22]투창!$F$16</f>
        <v>27.99</v>
      </c>
      <c r="U30" s="148" t="str">
        <f>[22]투창!$C$17</f>
        <v>변지선</v>
      </c>
      <c r="V30" s="149" t="str">
        <f>[22]투창!$E$17</f>
        <v>경기용인중</v>
      </c>
      <c r="W30" s="150" t="str">
        <f>[22]투창!$F$17</f>
        <v>22.48</v>
      </c>
      <c r="X30" s="148" t="str">
        <f>[22]투창!$C$18</f>
        <v>곽서연</v>
      </c>
      <c r="Y30" s="149" t="str">
        <f>[22]투창!$E$18</f>
        <v>원주여자중</v>
      </c>
      <c r="Z30" s="151" t="str">
        <f>[22]투창!$F$18</f>
        <v>18.75</v>
      </c>
    </row>
    <row r="31" spans="1:26" s="8" customFormat="1" ht="13.5" customHeight="1" thickBot="1">
      <c r="A31" s="13">
        <v>4</v>
      </c>
      <c r="B31" s="109" t="s">
        <v>91</v>
      </c>
      <c r="C31" s="214" t="str">
        <f>'[22]5종경기'!$C$11</f>
        <v>이주원</v>
      </c>
      <c r="D31" s="215" t="str">
        <f>'[22]5종경기'!$E$11</f>
        <v>울산스포츠과학중</v>
      </c>
      <c r="E31" s="216" t="str">
        <f>'[22]5종경기'!$F$11</f>
        <v>2,409점</v>
      </c>
      <c r="F31" s="214" t="str">
        <f>'[22]5종경기'!$C$12</f>
        <v>허승채</v>
      </c>
      <c r="G31" s="215" t="str">
        <f>'[22]5종경기'!$E$12</f>
        <v>인화여자중</v>
      </c>
      <c r="H31" s="216" t="str">
        <f>'[22]5종경기'!$F$12</f>
        <v>2,347점</v>
      </c>
      <c r="I31" s="214" t="str">
        <f>'[22]5종경기'!$C$13</f>
        <v>안서윤</v>
      </c>
      <c r="J31" s="215" t="str">
        <f>'[22]5종경기'!$E$13</f>
        <v>인화여자중</v>
      </c>
      <c r="K31" s="216" t="str">
        <f>'[22]5종경기'!$F$13</f>
        <v>1,506점</v>
      </c>
      <c r="L31" s="214"/>
      <c r="M31" s="215"/>
      <c r="N31" s="216"/>
      <c r="O31" s="214"/>
      <c r="P31" s="215"/>
      <c r="Q31" s="216"/>
      <c r="R31" s="214"/>
      <c r="S31" s="215"/>
      <c r="T31" s="216"/>
      <c r="U31" s="214"/>
      <c r="V31" s="215"/>
      <c r="W31" s="216"/>
      <c r="X31" s="214"/>
      <c r="Y31" s="215"/>
      <c r="Z31" s="217"/>
    </row>
    <row r="32" spans="1:26" s="8" customFormat="1" ht="13.5" customHeight="1">
      <c r="A32" s="1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s="4" customFormat="1" ht="14.25" customHeight="1">
      <c r="A33" s="16"/>
      <c r="B33" s="6" t="s">
        <v>30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16"/>
    </row>
    <row r="35" spans="1:26">
      <c r="A35" s="16"/>
    </row>
  </sheetData>
  <mergeCells count="22">
    <mergeCell ref="A15:A16"/>
    <mergeCell ref="E2:T2"/>
    <mergeCell ref="B3:C3"/>
    <mergeCell ref="F3:S3"/>
    <mergeCell ref="A7:A8"/>
    <mergeCell ref="A9:A10"/>
    <mergeCell ref="A24:A25"/>
    <mergeCell ref="A26:A27"/>
    <mergeCell ref="R19:T19"/>
    <mergeCell ref="U19:W19"/>
    <mergeCell ref="X19:Z19"/>
    <mergeCell ref="A20:A21"/>
    <mergeCell ref="C21:E21"/>
    <mergeCell ref="F21:H21"/>
    <mergeCell ref="I21:K21"/>
    <mergeCell ref="L21:N21"/>
    <mergeCell ref="A18:A19"/>
    <mergeCell ref="C19:E19"/>
    <mergeCell ref="F19:H19"/>
    <mergeCell ref="I19:K19"/>
    <mergeCell ref="L19:N19"/>
    <mergeCell ref="O19:Q19"/>
  </mergeCells>
  <phoneticPr fontId="2" type="noConversion"/>
  <pageMargins left="0.32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7"/>
  <sheetViews>
    <sheetView view="pageBreakPreview" zoomScale="120" zoomScaleSheetLayoutView="120" workbookViewId="0">
      <selection activeCell="E2" sqref="E2:T2"/>
    </sheetView>
  </sheetViews>
  <sheetFormatPr defaultRowHeight="14"/>
  <cols>
    <col min="1" max="1" width="2.33203125" style="15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</cols>
  <sheetData>
    <row r="2" spans="1:26" s="4" customFormat="1" ht="45" customHeight="1" thickBot="1">
      <c r="A2" s="14"/>
      <c r="B2" s="5"/>
      <c r="C2" s="5"/>
      <c r="D2" s="5"/>
      <c r="E2" s="248" t="s">
        <v>86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12" t="s">
        <v>29</v>
      </c>
      <c r="V2" s="12"/>
      <c r="W2" s="12"/>
      <c r="X2" s="12"/>
      <c r="Y2" s="12"/>
      <c r="Z2" s="12"/>
    </row>
    <row r="3" spans="1:26" s="4" customFormat="1" ht="14.5" thickTop="1">
      <c r="A3" s="14"/>
      <c r="B3" s="257"/>
      <c r="C3" s="257"/>
      <c r="D3" s="5"/>
      <c r="E3" s="5"/>
      <c r="F3" s="251" t="s">
        <v>81</v>
      </c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5"/>
      <c r="U3" s="5"/>
      <c r="V3" s="5"/>
      <c r="W3" s="5"/>
      <c r="X3" s="5"/>
      <c r="Y3" s="5"/>
      <c r="Z3" s="5"/>
    </row>
    <row r="4" spans="1:26" s="4" customFormat="1" ht="15.75" customHeight="1">
      <c r="A4" s="14"/>
      <c r="B4" s="134"/>
      <c r="C4" s="134"/>
      <c r="D4" s="5"/>
      <c r="E4" s="5"/>
      <c r="F4" s="134"/>
      <c r="G4" s="134"/>
      <c r="H4" s="134"/>
      <c r="I4" s="7"/>
      <c r="J4" s="7"/>
      <c r="K4" s="7"/>
      <c r="L4" s="134"/>
      <c r="M4" s="134"/>
      <c r="N4" s="134"/>
      <c r="O4" s="134"/>
      <c r="P4" s="134"/>
      <c r="Q4" s="134"/>
      <c r="R4" s="134"/>
      <c r="S4" s="134"/>
      <c r="T4" s="5"/>
      <c r="U4" s="5"/>
      <c r="V4" s="5"/>
      <c r="W4" s="5"/>
      <c r="X4" s="5"/>
      <c r="Y4" s="5"/>
      <c r="Z4" s="5"/>
    </row>
    <row r="5" spans="1:26" ht="18" customHeight="1" thickBot="1">
      <c r="B5" s="257" t="s">
        <v>93</v>
      </c>
      <c r="C5" s="257"/>
      <c r="D5" s="257"/>
      <c r="E5" s="1"/>
      <c r="F5" s="1"/>
      <c r="G5" s="218"/>
      <c r="H5" s="218"/>
      <c r="I5" s="7"/>
      <c r="J5" s="7"/>
      <c r="K5" s="7"/>
      <c r="L5" s="218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88" t="s">
        <v>0</v>
      </c>
      <c r="C6" s="89"/>
      <c r="D6" s="90" t="s">
        <v>2</v>
      </c>
      <c r="E6" s="91"/>
      <c r="F6" s="89"/>
      <c r="G6" s="90" t="s">
        <v>3</v>
      </c>
      <c r="H6" s="219"/>
      <c r="I6" s="219"/>
      <c r="J6" s="219" t="s">
        <v>4</v>
      </c>
      <c r="K6" s="219"/>
      <c r="L6" s="90"/>
      <c r="M6" s="90" t="s">
        <v>5</v>
      </c>
      <c r="N6" s="91"/>
      <c r="O6" s="89"/>
      <c r="P6" s="90" t="s">
        <v>6</v>
      </c>
      <c r="Q6" s="91"/>
      <c r="R6" s="89"/>
      <c r="S6" s="90" t="s">
        <v>7</v>
      </c>
      <c r="T6" s="91"/>
      <c r="U6" s="89"/>
      <c r="V6" s="90" t="s">
        <v>8</v>
      </c>
      <c r="W6" s="91"/>
      <c r="X6" s="89"/>
      <c r="Y6" s="90" t="s">
        <v>9</v>
      </c>
      <c r="Z6" s="92"/>
    </row>
    <row r="7" spans="1:26" ht="14.5" thickBot="1">
      <c r="B7" s="93" t="s">
        <v>1</v>
      </c>
      <c r="C7" s="2" t="s">
        <v>10</v>
      </c>
      <c r="D7" s="2" t="s">
        <v>11</v>
      </c>
      <c r="E7" s="2" t="s">
        <v>12</v>
      </c>
      <c r="F7" s="2" t="s">
        <v>10</v>
      </c>
      <c r="G7" s="220" t="s">
        <v>11</v>
      </c>
      <c r="H7" s="2" t="s">
        <v>12</v>
      </c>
      <c r="I7" s="2" t="s">
        <v>10</v>
      </c>
      <c r="J7" s="2" t="s">
        <v>11</v>
      </c>
      <c r="K7" s="2" t="s">
        <v>12</v>
      </c>
      <c r="L7" s="221" t="s">
        <v>10</v>
      </c>
      <c r="M7" s="2" t="s">
        <v>11</v>
      </c>
      <c r="N7" s="2" t="s">
        <v>12</v>
      </c>
      <c r="O7" s="2" t="s">
        <v>10</v>
      </c>
      <c r="P7" s="2" t="s">
        <v>11</v>
      </c>
      <c r="Q7" s="2" t="s">
        <v>12</v>
      </c>
      <c r="R7" s="2" t="s">
        <v>10</v>
      </c>
      <c r="S7" s="2" t="s">
        <v>11</v>
      </c>
      <c r="T7" s="2" t="s">
        <v>12</v>
      </c>
      <c r="U7" s="2" t="s">
        <v>10</v>
      </c>
      <c r="V7" s="2" t="s">
        <v>11</v>
      </c>
      <c r="W7" s="2" t="s">
        <v>12</v>
      </c>
      <c r="X7" s="2" t="s">
        <v>10</v>
      </c>
      <c r="Y7" s="2" t="s">
        <v>11</v>
      </c>
      <c r="Z7" s="94" t="s">
        <v>12</v>
      </c>
    </row>
    <row r="8" spans="1:26" s="9" customFormat="1" ht="13.5" customHeight="1" thickTop="1">
      <c r="A8" s="243">
        <v>4</v>
      </c>
      <c r="B8" s="102" t="s">
        <v>17</v>
      </c>
      <c r="C8" s="222" t="str">
        <f>[23]결승기록지!$C$11</f>
        <v>안세준</v>
      </c>
      <c r="D8" s="223" t="str">
        <f>[23]결승기록지!$E$11</f>
        <v>경기백현중</v>
      </c>
      <c r="E8" s="224" t="str">
        <f>[23]결승기록지!$F$11</f>
        <v>11.99</v>
      </c>
      <c r="F8" s="222" t="str">
        <f>[23]결승기록지!$C$12</f>
        <v>정연현</v>
      </c>
      <c r="G8" s="223" t="str">
        <f>[23]결승기록지!$E$12</f>
        <v>태인중</v>
      </c>
      <c r="H8" s="224" t="str">
        <f>[23]결승기록지!$F$12</f>
        <v>12.04</v>
      </c>
      <c r="I8" s="222" t="str">
        <f>[23]결승기록지!$C$13</f>
        <v>김수하</v>
      </c>
      <c r="J8" s="223" t="str">
        <f>[23]결승기록지!$E$13</f>
        <v>서곶중</v>
      </c>
      <c r="K8" s="224" t="str">
        <f>[23]결승기록지!$F$13</f>
        <v>12.40</v>
      </c>
      <c r="L8" s="222" t="str">
        <f>[23]결승기록지!$C$14</f>
        <v>길혁진</v>
      </c>
      <c r="M8" s="223" t="str">
        <f>[23]결승기록지!$E$14</f>
        <v>경기소래중</v>
      </c>
      <c r="N8" s="224" t="str">
        <f>[23]결승기록지!$F$14</f>
        <v>12.49</v>
      </c>
      <c r="O8" s="222" t="str">
        <f>[23]결승기록지!$C$15</f>
        <v>한지상</v>
      </c>
      <c r="P8" s="223" t="str">
        <f>[23]결승기록지!$E$15</f>
        <v>성보중</v>
      </c>
      <c r="Q8" s="224" t="str">
        <f>[23]결승기록지!$F$15</f>
        <v>12.69</v>
      </c>
      <c r="R8" s="222" t="str">
        <f>[23]결승기록지!$C$16</f>
        <v>신광근</v>
      </c>
      <c r="S8" s="223" t="str">
        <f>[23]결승기록지!$E$16</f>
        <v>서곶중</v>
      </c>
      <c r="T8" s="224" t="str">
        <f>[23]결승기록지!$F$16</f>
        <v>12.76</v>
      </c>
      <c r="U8" s="222" t="str">
        <f>[23]결승기록지!$C$17</f>
        <v>송태웅</v>
      </c>
      <c r="V8" s="223" t="str">
        <f>[23]결승기록지!$E$17</f>
        <v>부원중</v>
      </c>
      <c r="W8" s="224" t="str">
        <f>[23]결승기록지!$F$17</f>
        <v>12.81</v>
      </c>
      <c r="X8" s="222" t="str">
        <f>[23]결승기록지!$C$18</f>
        <v>박지섭</v>
      </c>
      <c r="Y8" s="223" t="str">
        <f>[23]결승기록지!$E$18</f>
        <v>경기와동중</v>
      </c>
      <c r="Z8" s="225" t="str">
        <f>[23]결승기록지!$F$18</f>
        <v>12.97</v>
      </c>
    </row>
    <row r="9" spans="1:26" s="9" customFormat="1" ht="13.5" customHeight="1">
      <c r="A9" s="243"/>
      <c r="B9" s="97" t="s">
        <v>13</v>
      </c>
      <c r="C9" s="197"/>
      <c r="D9" s="226" t="str">
        <f>[23]결승기록지!$G$8</f>
        <v>-1.4</v>
      </c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200"/>
    </row>
    <row r="10" spans="1:26" s="9" customFormat="1" ht="13.5" customHeight="1">
      <c r="A10" s="13">
        <v>3</v>
      </c>
      <c r="B10" s="99" t="s">
        <v>16</v>
      </c>
      <c r="C10" s="148" t="str">
        <f>[24]결승기록지!$C$11</f>
        <v>김도혁</v>
      </c>
      <c r="D10" s="149" t="str">
        <f>[24]결승기록지!$E$11</f>
        <v>경기석우중</v>
      </c>
      <c r="E10" s="150" t="str">
        <f>[24]결승기록지!$F$11</f>
        <v>57.41</v>
      </c>
      <c r="F10" s="148" t="str">
        <f>[24]결승기록지!$C$12</f>
        <v>안제민</v>
      </c>
      <c r="G10" s="149" t="str">
        <f>[24]결승기록지!$E$12</f>
        <v>경기덕정중</v>
      </c>
      <c r="H10" s="150" t="str">
        <f>[24]결승기록지!$F$12</f>
        <v>57.99</v>
      </c>
      <c r="I10" s="148" t="str">
        <f>[24]결승기록지!$C$13</f>
        <v>윤준호</v>
      </c>
      <c r="J10" s="149" t="str">
        <f>[24]결승기록지!$E$13</f>
        <v>경기석우중</v>
      </c>
      <c r="K10" s="150" t="str">
        <f>[24]결승기록지!$F$13</f>
        <v>58.36</v>
      </c>
      <c r="L10" s="148" t="str">
        <f>[24]결승기록지!$C$14</f>
        <v>이욱현</v>
      </c>
      <c r="M10" s="149" t="str">
        <f>[24]결승기록지!$E$14</f>
        <v>경기동부중</v>
      </c>
      <c r="N10" s="150" t="str">
        <f>[24]결승기록지!$F$14</f>
        <v>58.79</v>
      </c>
      <c r="O10" s="148" t="str">
        <f>[24]결승기록지!$C$15</f>
        <v>김민승</v>
      </c>
      <c r="P10" s="149" t="str">
        <f>[24]결승기록지!$E$15</f>
        <v>경기송운중</v>
      </c>
      <c r="Q10" s="150" t="str">
        <f>[24]결승기록지!$F$15</f>
        <v>59.13</v>
      </c>
      <c r="R10" s="148" t="str">
        <f>[24]결승기록지!$C$16</f>
        <v>남호승</v>
      </c>
      <c r="S10" s="149" t="str">
        <f>[24]결승기록지!$E$16</f>
        <v>묵호중</v>
      </c>
      <c r="T10" s="150" t="str">
        <f>[24]결승기록지!$F$16</f>
        <v>59.19</v>
      </c>
      <c r="U10" s="148" t="str">
        <f>[24]결승기록지!$C$17</f>
        <v>김우주</v>
      </c>
      <c r="V10" s="149" t="str">
        <f>[24]결승기록지!$E$17</f>
        <v>서생중</v>
      </c>
      <c r="W10" s="150" t="str">
        <f>[24]결승기록지!$F$17</f>
        <v>59.93</v>
      </c>
      <c r="X10" s="148" t="str">
        <f>[24]결승기록지!$C$18</f>
        <v>권민준</v>
      </c>
      <c r="Y10" s="149" t="str">
        <f>[24]결승기록지!$E$18</f>
        <v>경기봉담중</v>
      </c>
      <c r="Z10" s="151" t="str">
        <f>[24]결승기록지!$F$18</f>
        <v>1:01.53</v>
      </c>
    </row>
    <row r="11" spans="1:26" s="9" customFormat="1" ht="13.5" customHeight="1">
      <c r="A11" s="13">
        <v>1</v>
      </c>
      <c r="B11" s="102" t="s">
        <v>27</v>
      </c>
      <c r="C11" s="222" t="str">
        <f>[25]결승기록지!$C$11</f>
        <v>전지성</v>
      </c>
      <c r="D11" s="223" t="str">
        <f>[25]결승기록지!$E$11</f>
        <v>부원중</v>
      </c>
      <c r="E11" s="150" t="str">
        <f>[25]결승기록지!$F$11</f>
        <v>2:13.30</v>
      </c>
      <c r="F11" s="222" t="str">
        <f>[25]결승기록지!$C$12</f>
        <v>심주완</v>
      </c>
      <c r="G11" s="223" t="str">
        <f>[25]결승기록지!$E$12</f>
        <v>배문중</v>
      </c>
      <c r="H11" s="150" t="str">
        <f>[25]결승기록지!$F$12</f>
        <v>2:14.64</v>
      </c>
      <c r="I11" s="222" t="str">
        <f>[25]결승기록지!$C$13</f>
        <v>이동규</v>
      </c>
      <c r="J11" s="223" t="str">
        <f>[25]결승기록지!$E$13</f>
        <v>설온중</v>
      </c>
      <c r="K11" s="150" t="str">
        <f>[25]결승기록지!$F$13</f>
        <v>2:17.76</v>
      </c>
      <c r="L11" s="222" t="str">
        <f>[25]결승기록지!$C$14</f>
        <v>오준석</v>
      </c>
      <c r="M11" s="223" t="str">
        <f>[25]결승기록지!$E$14</f>
        <v>부원중</v>
      </c>
      <c r="N11" s="150" t="str">
        <f>[25]결승기록지!$F$14</f>
        <v>2:18.09</v>
      </c>
      <c r="O11" s="222" t="str">
        <f>[25]결승기록지!$C$15</f>
        <v>정장우</v>
      </c>
      <c r="P11" s="223" t="str">
        <f>[25]결승기록지!$E$15</f>
        <v>경기봉담중</v>
      </c>
      <c r="Q11" s="150" t="str">
        <f>[25]결승기록지!$F$15</f>
        <v>2:21.98</v>
      </c>
      <c r="R11" s="222" t="str">
        <f>[25]결승기록지!$C$16</f>
        <v>엄효상</v>
      </c>
      <c r="S11" s="223" t="str">
        <f>[25]결승기록지!$E$16</f>
        <v>설온중</v>
      </c>
      <c r="T11" s="150" t="str">
        <f>[25]결승기록지!$F$16</f>
        <v>2:24.89</v>
      </c>
      <c r="U11" s="222" t="str">
        <f>[25]결승기록지!$C$17</f>
        <v>강동훈</v>
      </c>
      <c r="V11" s="223" t="str">
        <f>[25]결승기록지!$E$17</f>
        <v>반곡중</v>
      </c>
      <c r="W11" s="150" t="str">
        <f>[25]결승기록지!$F$17</f>
        <v>2:26.52</v>
      </c>
      <c r="X11" s="222" t="str">
        <f>[25]결승기록지!$C$18</f>
        <v>김주현</v>
      </c>
      <c r="Y11" s="223" t="str">
        <f>[25]결승기록지!$E$18</f>
        <v>충주중</v>
      </c>
      <c r="Z11" s="151" t="str">
        <f>[25]결승기록지!$F$18</f>
        <v>2:26.85</v>
      </c>
    </row>
    <row r="12" spans="1:26" s="9" customFormat="1" ht="13.5" customHeight="1">
      <c r="A12" s="243">
        <v>1</v>
      </c>
      <c r="B12" s="227" t="s">
        <v>22</v>
      </c>
      <c r="C12" s="228" t="str">
        <f>[26]멀리!$C$11</f>
        <v>김민석</v>
      </c>
      <c r="D12" s="229" t="str">
        <f>[26]멀리!$E$11</f>
        <v>서생중</v>
      </c>
      <c r="E12" s="230" t="str">
        <f>[26]멀리!$F$11</f>
        <v>5.67</v>
      </c>
      <c r="F12" s="228" t="str">
        <f>[26]멀리!$C$12</f>
        <v>차성민</v>
      </c>
      <c r="G12" s="229" t="str">
        <f>[26]멀리!$E$12</f>
        <v>경기저동중</v>
      </c>
      <c r="H12" s="230" t="str">
        <f>[26]멀리!$F$12</f>
        <v>5.57</v>
      </c>
      <c r="I12" s="228" t="str">
        <f>[26]멀리!$C$13</f>
        <v>김시원</v>
      </c>
      <c r="J12" s="229" t="str">
        <f>[26]멀리!$E$13</f>
        <v>묵호중</v>
      </c>
      <c r="K12" s="230" t="str">
        <f>[26]멀리!$F$13</f>
        <v>5.48</v>
      </c>
      <c r="L12" s="228" t="str">
        <f>[26]멀리!$C$14</f>
        <v>유선호</v>
      </c>
      <c r="M12" s="229" t="str">
        <f>[26]멀리!$E$14</f>
        <v>충주중</v>
      </c>
      <c r="N12" s="230" t="str">
        <f>[26]멀리!$F$14</f>
        <v>5.35</v>
      </c>
      <c r="O12" s="228" t="str">
        <f>[26]멀리!$C$15</f>
        <v>김건우</v>
      </c>
      <c r="P12" s="229" t="str">
        <f>[26]멀리!$E$15</f>
        <v>전북체육중</v>
      </c>
      <c r="Q12" s="230" t="str">
        <f>[26]멀리!$F$15</f>
        <v>5.30</v>
      </c>
      <c r="R12" s="228" t="str">
        <f>[26]멀리!$C$16</f>
        <v>한결</v>
      </c>
      <c r="S12" s="229" t="str">
        <f>[26]멀리!$E$16</f>
        <v>강원체육중</v>
      </c>
      <c r="T12" s="230" t="str">
        <f>[26]멀리!$F$16</f>
        <v>5.06</v>
      </c>
      <c r="U12" s="228" t="str">
        <f>[26]멀리!$C$17</f>
        <v>강동연</v>
      </c>
      <c r="V12" s="229" t="str">
        <f>[26]멀리!$E$17</f>
        <v>경기과천문원중</v>
      </c>
      <c r="W12" s="230" t="str">
        <f>[26]멀리!$F$17</f>
        <v>4.95</v>
      </c>
      <c r="X12" s="228" t="str">
        <f>[26]멀리!$C$18</f>
        <v>이신명</v>
      </c>
      <c r="Y12" s="229" t="str">
        <f>[26]멀리!$E$18</f>
        <v>강릉해람중</v>
      </c>
      <c r="Z12" s="231" t="str">
        <f>[26]멀리!$F$18</f>
        <v>4.89</v>
      </c>
    </row>
    <row r="13" spans="1:26" s="9" customFormat="1" ht="13.5" customHeight="1">
      <c r="A13" s="243"/>
      <c r="B13" s="232" t="s">
        <v>13</v>
      </c>
      <c r="C13" s="197"/>
      <c r="D13" s="199" t="str">
        <f>[26]멀리!$G$11</f>
        <v>0.8</v>
      </c>
      <c r="E13" s="233"/>
      <c r="F13" s="197"/>
      <c r="G13" s="199" t="str">
        <f>[26]멀리!$G$12</f>
        <v>0.9</v>
      </c>
      <c r="H13" s="233"/>
      <c r="I13" s="197"/>
      <c r="J13" s="199" t="str">
        <f>[26]멀리!$G$13</f>
        <v>1.0</v>
      </c>
      <c r="K13" s="233"/>
      <c r="L13" s="197"/>
      <c r="M13" s="199" t="str">
        <f>[26]멀리!$G$14</f>
        <v>1.1</v>
      </c>
      <c r="N13" s="233"/>
      <c r="O13" s="197"/>
      <c r="P13" s="199" t="str">
        <f>[26]멀리!$G$15</f>
        <v>0.7</v>
      </c>
      <c r="Q13" s="233"/>
      <c r="R13" s="197"/>
      <c r="S13" s="199" t="str">
        <f>[26]멀리!$G$16</f>
        <v>0.7</v>
      </c>
      <c r="T13" s="233"/>
      <c r="U13" s="197"/>
      <c r="V13" s="199" t="str">
        <f>[26]멀리!$G$17</f>
        <v>0.6</v>
      </c>
      <c r="W13" s="233"/>
      <c r="X13" s="197"/>
      <c r="Y13" s="199" t="str">
        <f>[26]멀리!$G$18</f>
        <v>0.3</v>
      </c>
      <c r="Z13" s="200"/>
    </row>
    <row r="14" spans="1:26" s="9" customFormat="1" ht="14.25" customHeight="1" thickBot="1">
      <c r="A14" s="13">
        <v>3</v>
      </c>
      <c r="B14" s="109" t="s">
        <v>25</v>
      </c>
      <c r="C14" s="234" t="str">
        <f>[26]원반!$C$11</f>
        <v>원찬우</v>
      </c>
      <c r="D14" s="215" t="str">
        <f>[26]원반!$E$11</f>
        <v>반곡중</v>
      </c>
      <c r="E14" s="216" t="str">
        <f>[26]원반!$F$11</f>
        <v>33.81</v>
      </c>
      <c r="F14" s="234" t="str">
        <f>[26]원반!$C$12</f>
        <v>안중서</v>
      </c>
      <c r="G14" s="215" t="str">
        <f>[26]원반!$E$12</f>
        <v>경기별망중</v>
      </c>
      <c r="H14" s="216" t="str">
        <f>[26]원반!$F$12</f>
        <v>28.39</v>
      </c>
      <c r="I14" s="234" t="str">
        <f>[26]원반!$C$13</f>
        <v>한성민</v>
      </c>
      <c r="J14" s="215" t="str">
        <f>[26]원반!$E$13</f>
        <v>광명북중</v>
      </c>
      <c r="K14" s="216" t="str">
        <f>[26]원반!$F$13</f>
        <v>20.32</v>
      </c>
      <c r="L14" s="214"/>
      <c r="M14" s="215"/>
      <c r="N14" s="216"/>
      <c r="O14" s="214"/>
      <c r="P14" s="215"/>
      <c r="Q14" s="216"/>
      <c r="R14" s="214"/>
      <c r="S14" s="215"/>
      <c r="T14" s="216"/>
      <c r="U14" s="214"/>
      <c r="V14" s="215"/>
      <c r="W14" s="216"/>
      <c r="X14" s="214"/>
      <c r="Y14" s="215"/>
      <c r="Z14" s="217"/>
    </row>
    <row r="15" spans="1:26">
      <c r="A15" s="13"/>
    </row>
    <row r="16" spans="1:26">
      <c r="A16" s="13"/>
    </row>
    <row r="17" spans="1:26" ht="18" customHeight="1" thickBot="1">
      <c r="A17" s="13"/>
      <c r="B17" s="257" t="s">
        <v>94</v>
      </c>
      <c r="C17" s="257"/>
      <c r="D17" s="25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3"/>
      <c r="B18" s="88" t="s">
        <v>0</v>
      </c>
      <c r="C18" s="89"/>
      <c r="D18" s="90" t="s">
        <v>2</v>
      </c>
      <c r="E18" s="91"/>
      <c r="F18" s="89"/>
      <c r="G18" s="90" t="s">
        <v>3</v>
      </c>
      <c r="H18" s="91"/>
      <c r="I18" s="89"/>
      <c r="J18" s="90" t="s">
        <v>4</v>
      </c>
      <c r="K18" s="91"/>
      <c r="L18" s="89"/>
      <c r="M18" s="90" t="s">
        <v>5</v>
      </c>
      <c r="N18" s="91"/>
      <c r="O18" s="89"/>
      <c r="P18" s="90" t="s">
        <v>6</v>
      </c>
      <c r="Q18" s="91"/>
      <c r="R18" s="89"/>
      <c r="S18" s="90" t="s">
        <v>7</v>
      </c>
      <c r="T18" s="91"/>
      <c r="U18" s="89"/>
      <c r="V18" s="90" t="s">
        <v>8</v>
      </c>
      <c r="W18" s="91"/>
      <c r="X18" s="89"/>
      <c r="Y18" s="90" t="s">
        <v>9</v>
      </c>
      <c r="Z18" s="92"/>
    </row>
    <row r="19" spans="1:26" ht="14.5" thickBot="1">
      <c r="A19" s="13"/>
      <c r="B19" s="93" t="s">
        <v>1</v>
      </c>
      <c r="C19" s="2" t="s">
        <v>10</v>
      </c>
      <c r="D19" s="2" t="s">
        <v>11</v>
      </c>
      <c r="E19" s="2" t="s">
        <v>12</v>
      </c>
      <c r="F19" s="2" t="s">
        <v>10</v>
      </c>
      <c r="G19" s="2" t="s">
        <v>11</v>
      </c>
      <c r="H19" s="2" t="s">
        <v>12</v>
      </c>
      <c r="I19" s="2" t="s">
        <v>10</v>
      </c>
      <c r="J19" s="2" t="s">
        <v>11</v>
      </c>
      <c r="K19" s="2" t="s">
        <v>12</v>
      </c>
      <c r="L19" s="2" t="s">
        <v>10</v>
      </c>
      <c r="M19" s="2" t="s">
        <v>11</v>
      </c>
      <c r="N19" s="2" t="s">
        <v>12</v>
      </c>
      <c r="O19" s="2" t="s">
        <v>10</v>
      </c>
      <c r="P19" s="2" t="s">
        <v>11</v>
      </c>
      <c r="Q19" s="2" t="s">
        <v>12</v>
      </c>
      <c r="R19" s="2" t="s">
        <v>10</v>
      </c>
      <c r="S19" s="2" t="s">
        <v>11</v>
      </c>
      <c r="T19" s="2" t="s">
        <v>12</v>
      </c>
      <c r="U19" s="2" t="s">
        <v>10</v>
      </c>
      <c r="V19" s="2" t="s">
        <v>11</v>
      </c>
      <c r="W19" s="2" t="s">
        <v>12</v>
      </c>
      <c r="X19" s="2" t="s">
        <v>10</v>
      </c>
      <c r="Y19" s="2" t="s">
        <v>11</v>
      </c>
      <c r="Z19" s="94" t="s">
        <v>12</v>
      </c>
    </row>
    <row r="20" spans="1:26" s="10" customFormat="1" ht="13.5" customHeight="1" thickTop="1">
      <c r="A20" s="243">
        <v>4</v>
      </c>
      <c r="B20" s="95" t="s">
        <v>17</v>
      </c>
      <c r="C20" s="195" t="str">
        <f>[27]결승기록지!$C$11</f>
        <v>황세정</v>
      </c>
      <c r="D20" s="196" t="str">
        <f>[27]결승기록지!$E$11</f>
        <v>경기철산중</v>
      </c>
      <c r="E20" s="137" t="str">
        <f>[27]결승기록지!$F$11</f>
        <v>12.98</v>
      </c>
      <c r="F20" s="195" t="str">
        <f>[27]결승기록지!$C$12</f>
        <v>김아진</v>
      </c>
      <c r="G20" s="196" t="str">
        <f>[27]결승기록지!$E$12</f>
        <v>경기관양중</v>
      </c>
      <c r="H20" s="137" t="str">
        <f>[27]결승기록지!$F$12</f>
        <v>12.98</v>
      </c>
      <c r="I20" s="195" t="str">
        <f>[27]결승기록지!$C$13</f>
        <v>이현채</v>
      </c>
      <c r="J20" s="196" t="str">
        <f>[27]결승기록지!$E$13</f>
        <v>경명여자중</v>
      </c>
      <c r="K20" s="137" t="str">
        <f>[27]결승기록지!$F$13</f>
        <v>13.28</v>
      </c>
      <c r="L20" s="195" t="str">
        <f>[27]결승기록지!$C$14</f>
        <v>김민서</v>
      </c>
      <c r="M20" s="196" t="str">
        <f>[27]결승기록지!$E$14</f>
        <v>경기백현중</v>
      </c>
      <c r="N20" s="137" t="str">
        <f>[27]결승기록지!$F$14</f>
        <v>13.66</v>
      </c>
      <c r="O20" s="195" t="str">
        <f>[27]결승기록지!$C$15</f>
        <v>진민희</v>
      </c>
      <c r="P20" s="196" t="str">
        <f>[27]결승기록지!$E$15</f>
        <v>경기경수중</v>
      </c>
      <c r="Q20" s="137" t="str">
        <f>[27]결승기록지!$F$15</f>
        <v>14.23</v>
      </c>
      <c r="R20" s="195" t="str">
        <f>[27]결승기록지!$C$16</f>
        <v>안서윤</v>
      </c>
      <c r="S20" s="196" t="str">
        <f>[27]결승기록지!$E$16</f>
        <v>인화여자중</v>
      </c>
      <c r="T20" s="137" t="str">
        <f>[27]결승기록지!$F$16</f>
        <v>14.55</v>
      </c>
      <c r="U20" s="195"/>
      <c r="V20" s="196"/>
      <c r="W20" s="137"/>
      <c r="X20" s="195"/>
      <c r="Y20" s="196"/>
      <c r="Z20" s="138"/>
    </row>
    <row r="21" spans="1:26" s="10" customFormat="1" ht="13.5" customHeight="1">
      <c r="A21" s="243"/>
      <c r="B21" s="97" t="s">
        <v>13</v>
      </c>
      <c r="C21" s="197"/>
      <c r="D21" s="198" t="str">
        <f>[27]결승기록지!$G$8</f>
        <v>-1.0</v>
      </c>
      <c r="E21" s="199" t="s">
        <v>95</v>
      </c>
      <c r="F21" s="197"/>
      <c r="G21" s="198"/>
      <c r="H21" s="199" t="s">
        <v>95</v>
      </c>
      <c r="I21" s="197"/>
      <c r="J21" s="198"/>
      <c r="K21" s="199"/>
      <c r="L21" s="197"/>
      <c r="M21" s="198"/>
      <c r="N21" s="199"/>
      <c r="O21" s="197"/>
      <c r="P21" s="198"/>
      <c r="Q21" s="199"/>
      <c r="R21" s="197"/>
      <c r="S21" s="198"/>
      <c r="T21" s="199"/>
      <c r="U21" s="197"/>
      <c r="V21" s="198"/>
      <c r="W21" s="199"/>
      <c r="X21" s="197"/>
      <c r="Y21" s="198"/>
      <c r="Z21" s="200"/>
    </row>
    <row r="22" spans="1:26" s="10" customFormat="1" ht="13.5" customHeight="1">
      <c r="A22" s="14">
        <v>3</v>
      </c>
      <c r="B22" s="99" t="s">
        <v>16</v>
      </c>
      <c r="C22" s="148" t="str">
        <f>[28]결승기록지!$C$11</f>
        <v>오소희</v>
      </c>
      <c r="D22" s="149" t="str">
        <f>[28]결승기록지!$E$11</f>
        <v>인화여자중</v>
      </c>
      <c r="E22" s="150" t="str">
        <f>[28]결승기록지!$F$11</f>
        <v>1:01.43</v>
      </c>
      <c r="F22" s="148" t="str">
        <f>[28]결승기록지!$C$12</f>
        <v>이시현</v>
      </c>
      <c r="G22" s="149" t="str">
        <f>[28]결승기록지!$E$12</f>
        <v>경기관양중</v>
      </c>
      <c r="H22" s="150" t="str">
        <f>[28]결승기록지!$F$12</f>
        <v>1:02.20</v>
      </c>
      <c r="I22" s="148" t="str">
        <f>[28]결승기록지!$C$13</f>
        <v>전은우</v>
      </c>
      <c r="J22" s="149" t="str">
        <f>[28]결승기록지!$E$13</f>
        <v>경기덕계중</v>
      </c>
      <c r="K22" s="150" t="str">
        <f>[28]결승기록지!$F$13</f>
        <v>1:03.42</v>
      </c>
      <c r="L22" s="148" t="str">
        <f>[28]결승기록지!$C$14</f>
        <v>여슬아</v>
      </c>
      <c r="M22" s="149" t="str">
        <f>[28]결승기록지!$E$14</f>
        <v>경기송운중</v>
      </c>
      <c r="N22" s="150" t="str">
        <f>[28]결승기록지!$F$14</f>
        <v>1:03.53</v>
      </c>
      <c r="O22" s="148" t="str">
        <f>[28]결승기록지!$C$15</f>
        <v>주가은</v>
      </c>
      <c r="P22" s="149" t="str">
        <f>[28]결승기록지!$E$15</f>
        <v>대전송촌중</v>
      </c>
      <c r="Q22" s="150" t="str">
        <f>[28]결승기록지!$F$15</f>
        <v>1:14.32</v>
      </c>
      <c r="R22" s="148" t="str">
        <f>[28]결승기록지!$C$16</f>
        <v>김희수</v>
      </c>
      <c r="S22" s="149" t="str">
        <f>[28]결승기록지!$E$16</f>
        <v>원주여자중</v>
      </c>
      <c r="T22" s="150" t="str">
        <f>[28]결승기록지!$F$16</f>
        <v>1:18.19</v>
      </c>
      <c r="U22" s="148"/>
      <c r="V22" s="149"/>
      <c r="W22" s="150"/>
      <c r="X22" s="148"/>
      <c r="Y22" s="149"/>
      <c r="Z22" s="151"/>
    </row>
    <row r="23" spans="1:26" s="10" customFormat="1" ht="13.5" customHeight="1">
      <c r="A23" s="14">
        <v>1</v>
      </c>
      <c r="B23" s="102" t="s">
        <v>27</v>
      </c>
      <c r="C23" s="222" t="str">
        <f>[29]결승기록지!$C$11</f>
        <v>이민경</v>
      </c>
      <c r="D23" s="223" t="str">
        <f>[29]결승기록지!$E$11</f>
        <v>경기송운중</v>
      </c>
      <c r="E23" s="224" t="str">
        <f>[29]결승기록지!$F$11</f>
        <v>2:27.26</v>
      </c>
      <c r="F23" s="222" t="str">
        <f>[29]결승기록지!$C$12</f>
        <v>박지빈</v>
      </c>
      <c r="G23" s="223" t="str">
        <f>[29]결승기록지!$E$12</f>
        <v>경기철산중</v>
      </c>
      <c r="H23" s="224" t="str">
        <f>[29]결승기록지!$F$12</f>
        <v>2:30.22</v>
      </c>
      <c r="I23" s="222" t="str">
        <f>[29]결승기록지!$C$13</f>
        <v>이지연</v>
      </c>
      <c r="J23" s="223" t="str">
        <f>[29]결승기록지!$E$13</f>
        <v>충주여자중</v>
      </c>
      <c r="K23" s="224" t="str">
        <f>[29]결승기록지!$F$13</f>
        <v>2:31.25</v>
      </c>
      <c r="L23" s="222" t="str">
        <f>[29]결승기록지!$C$14</f>
        <v>송하늘</v>
      </c>
      <c r="M23" s="223" t="str">
        <f>[29]결승기록지!$E$14</f>
        <v>강릉중</v>
      </c>
      <c r="N23" s="224" t="str">
        <f>[29]결승기록지!$F$14</f>
        <v>2:37.33</v>
      </c>
      <c r="O23" s="222" t="str">
        <f>[29]결승기록지!$C$15</f>
        <v>박예담</v>
      </c>
      <c r="P23" s="223" t="str">
        <f>[29]결승기록지!$E$15</f>
        <v>부원여자중</v>
      </c>
      <c r="Q23" s="224" t="str">
        <f>[29]결승기록지!$F$15</f>
        <v>2:44.19</v>
      </c>
      <c r="R23" s="222" t="str">
        <f>[29]결승기록지!$C$16</f>
        <v>김나경</v>
      </c>
      <c r="S23" s="223" t="str">
        <f>[29]결승기록지!$E$16</f>
        <v>성보중</v>
      </c>
      <c r="T23" s="224" t="str">
        <f>[29]결승기록지!$F$16</f>
        <v>2:45.67</v>
      </c>
      <c r="U23" s="222" t="str">
        <f>[29]결승기록지!$C$17</f>
        <v>황혜린</v>
      </c>
      <c r="V23" s="223" t="str">
        <f>[29]결승기록지!$E$17</f>
        <v>설온중</v>
      </c>
      <c r="W23" s="224" t="str">
        <f>[29]결승기록지!$F$17</f>
        <v>3:01.47</v>
      </c>
      <c r="X23" s="222" t="str">
        <f>[29]결승기록지!$C$18</f>
        <v>김채아</v>
      </c>
      <c r="Y23" s="223" t="str">
        <f>[29]결승기록지!$E$18</f>
        <v>경기경안중</v>
      </c>
      <c r="Z23" s="225" t="str">
        <f>[29]결승기록지!$F$18</f>
        <v>3:01.61</v>
      </c>
    </row>
    <row r="24" spans="1:26" s="9" customFormat="1" ht="13.5" customHeight="1">
      <c r="A24" s="256">
        <v>2</v>
      </c>
      <c r="B24" s="227" t="s">
        <v>22</v>
      </c>
      <c r="C24" s="228" t="str">
        <f>[30]멀리!$C$11</f>
        <v>박수영</v>
      </c>
      <c r="D24" s="229" t="str">
        <f>[30]멀리!$E$11</f>
        <v>하슬라중</v>
      </c>
      <c r="E24" s="230" t="str">
        <f>[30]멀리!$F$11</f>
        <v>4.65</v>
      </c>
      <c r="F24" s="228" t="str">
        <f>[30]멀리!$C$12</f>
        <v>신소민</v>
      </c>
      <c r="G24" s="229" t="str">
        <f>[30]멀리!$E$12</f>
        <v>경기가평중</v>
      </c>
      <c r="H24" s="230" t="str">
        <f>[30]멀리!$F$12</f>
        <v>4.53</v>
      </c>
      <c r="I24" s="228" t="str">
        <f>[30]멀리!$C$13</f>
        <v>전은지</v>
      </c>
      <c r="J24" s="229" t="str">
        <f>[30]멀리!$E$13</f>
        <v>경기와동중</v>
      </c>
      <c r="K24" s="230" t="str">
        <f>[30]멀리!$F$13</f>
        <v>4.30</v>
      </c>
      <c r="L24" s="228" t="str">
        <f>[30]멀리!$C$14</f>
        <v>최혜원</v>
      </c>
      <c r="M24" s="229" t="str">
        <f>[30]멀리!$E$14</f>
        <v>가좌여자중</v>
      </c>
      <c r="N24" s="230" t="str">
        <f>[30]멀리!$F$14</f>
        <v>4.08</v>
      </c>
      <c r="O24" s="228" t="str">
        <f>[30]멀리!$C$15</f>
        <v>김희은</v>
      </c>
      <c r="P24" s="229" t="str">
        <f>[30]멀리!$E$15</f>
        <v>울산스포츠과학중</v>
      </c>
      <c r="Q24" s="230" t="str">
        <f>[30]멀리!$F$15</f>
        <v>3.75</v>
      </c>
      <c r="R24" s="228" t="str">
        <f>[30]멀리!$C$16</f>
        <v>김효정</v>
      </c>
      <c r="S24" s="229" t="str">
        <f>[30]멀리!$E$16</f>
        <v>경기시흥중</v>
      </c>
      <c r="T24" s="230" t="str">
        <f>[30]멀리!$F$16</f>
        <v>3.50</v>
      </c>
      <c r="U24" s="228"/>
      <c r="V24" s="229"/>
      <c r="W24" s="230"/>
      <c r="X24" s="228"/>
      <c r="Y24" s="229"/>
      <c r="Z24" s="231"/>
    </row>
    <row r="25" spans="1:26" s="9" customFormat="1" ht="13.5" customHeight="1">
      <c r="A25" s="256"/>
      <c r="B25" s="97" t="s">
        <v>13</v>
      </c>
      <c r="C25" s="197"/>
      <c r="D25" s="198" t="str">
        <f>[30]멀리!$G$11</f>
        <v>-1.3</v>
      </c>
      <c r="E25" s="233"/>
      <c r="F25" s="197"/>
      <c r="G25" s="198" t="str">
        <f>[30]멀리!$G$12</f>
        <v>-0.7</v>
      </c>
      <c r="H25" s="233"/>
      <c r="I25" s="197"/>
      <c r="J25" s="198" t="str">
        <f>[30]멀리!$G$13</f>
        <v>-0.5</v>
      </c>
      <c r="K25" s="233"/>
      <c r="L25" s="197"/>
      <c r="M25" s="198" t="str">
        <f>[30]멀리!$G$14</f>
        <v>-1.9</v>
      </c>
      <c r="N25" s="233"/>
      <c r="O25" s="197"/>
      <c r="P25" s="198" t="str">
        <f>[30]멀리!$G$15</f>
        <v>-1.1</v>
      </c>
      <c r="Q25" s="233"/>
      <c r="R25" s="197"/>
      <c r="S25" s="198" t="str">
        <f>[30]멀리!$G$16</f>
        <v>-0.2</v>
      </c>
      <c r="T25" s="233"/>
      <c r="U25" s="197"/>
      <c r="V25" s="198"/>
      <c r="W25" s="233"/>
      <c r="X25" s="197"/>
      <c r="Y25" s="198"/>
      <c r="Z25" s="200"/>
    </row>
    <row r="26" spans="1:26" s="9" customFormat="1" ht="14.25" customHeight="1" thickBot="1">
      <c r="A26" s="13">
        <v>1</v>
      </c>
      <c r="B26" s="109" t="s">
        <v>25</v>
      </c>
      <c r="C26" s="235" t="str">
        <f>[30]원반!$C$11</f>
        <v>박지은</v>
      </c>
      <c r="D26" s="236" t="str">
        <f>[30]원반!$E$11</f>
        <v>충주여자중</v>
      </c>
      <c r="E26" s="237" t="str">
        <f>[30]원반!$F$11</f>
        <v>25.13</v>
      </c>
      <c r="F26" s="235" t="str">
        <f>[30]원반!$C$12</f>
        <v>박소은</v>
      </c>
      <c r="G26" s="236" t="str">
        <f>[30]원반!$E$12</f>
        <v>원주여자중</v>
      </c>
      <c r="H26" s="237" t="str">
        <f>[30]원반!$F$12</f>
        <v>23.56</v>
      </c>
      <c r="I26" s="235" t="str">
        <f>[30]원반!$C$13</f>
        <v>함수진</v>
      </c>
      <c r="J26" s="236" t="str">
        <f>[30]원반!$E$13</f>
        <v>경기철산중</v>
      </c>
      <c r="K26" s="237" t="str">
        <f>[30]원반!$F$13</f>
        <v>16.18</v>
      </c>
      <c r="L26" s="235" t="str">
        <f>[30]원반!$C$14</f>
        <v>임수현</v>
      </c>
      <c r="M26" s="236" t="str">
        <f>[30]원반!$E$14</f>
        <v>전북체육중</v>
      </c>
      <c r="N26" s="237" t="str">
        <f>[30]원반!$F$14</f>
        <v>14.88</v>
      </c>
      <c r="O26" s="235"/>
      <c r="P26" s="236"/>
      <c r="Q26" s="237"/>
      <c r="R26" s="235"/>
      <c r="S26" s="236"/>
      <c r="T26" s="237"/>
      <c r="U26" s="235"/>
      <c r="V26" s="236"/>
      <c r="W26" s="237"/>
      <c r="X26" s="235"/>
      <c r="Y26" s="236"/>
      <c r="Z26" s="238"/>
    </row>
    <row r="27" spans="1:26">
      <c r="A27" s="16"/>
    </row>
    <row r="28" spans="1:26">
      <c r="A28" s="16"/>
    </row>
    <row r="29" spans="1:26">
      <c r="A29" s="16"/>
    </row>
    <row r="30" spans="1:26">
      <c r="A30" s="16"/>
    </row>
    <row r="31" spans="1:26">
      <c r="A31" s="16"/>
    </row>
    <row r="32" spans="1:26">
      <c r="A32" s="16"/>
    </row>
    <row r="33" spans="1:1">
      <c r="A33" s="16"/>
    </row>
    <row r="34" spans="1:1">
      <c r="A34" s="16"/>
    </row>
    <row r="35" spans="1:1">
      <c r="A35" s="16"/>
    </row>
    <row r="36" spans="1:1">
      <c r="A36" s="16"/>
    </row>
    <row r="37" spans="1:1">
      <c r="A37" s="16"/>
    </row>
  </sheetData>
  <mergeCells count="9">
    <mergeCell ref="B17:D17"/>
    <mergeCell ref="A20:A21"/>
    <mergeCell ref="A24:A25"/>
    <mergeCell ref="E2:T2"/>
    <mergeCell ref="B3:C3"/>
    <mergeCell ref="F3:S3"/>
    <mergeCell ref="B5:D5"/>
    <mergeCell ref="A8:A9"/>
    <mergeCell ref="A12:A13"/>
  </mergeCells>
  <phoneticPr fontId="2" type="noConversion"/>
  <pageMargins left="0.35" right="0.3" top="0.52" bottom="0.53" header="0.53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view="pageBreakPreview" zoomScale="120" zoomScaleSheetLayoutView="120" workbookViewId="0">
      <selection activeCell="E2" sqref="E2:T2"/>
    </sheetView>
  </sheetViews>
  <sheetFormatPr defaultRowHeight="14"/>
  <cols>
    <col min="1" max="1" width="2.33203125" style="15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  <col min="257" max="257" width="2.33203125" customWidth="1"/>
    <col min="258" max="258" width="5.4140625" customWidth="1"/>
    <col min="259" max="259" width="3.75" customWidth="1"/>
    <col min="260" max="260" width="4.75" customWidth="1"/>
    <col min="261" max="261" width="5.75" customWidth="1"/>
    <col min="262" max="262" width="3.75" customWidth="1"/>
    <col min="263" max="263" width="4.75" customWidth="1"/>
    <col min="264" max="264" width="5.75" customWidth="1"/>
    <col min="265" max="265" width="3.75" customWidth="1"/>
    <col min="266" max="266" width="4.75" customWidth="1"/>
    <col min="267" max="267" width="5.75" customWidth="1"/>
    <col min="268" max="268" width="3.75" customWidth="1"/>
    <col min="269" max="269" width="4.75" customWidth="1"/>
    <col min="270" max="270" width="5.75" customWidth="1"/>
    <col min="271" max="271" width="3.75" customWidth="1"/>
    <col min="272" max="272" width="4.75" customWidth="1"/>
    <col min="273" max="273" width="5.75" customWidth="1"/>
    <col min="274" max="274" width="3.75" customWidth="1"/>
    <col min="275" max="275" width="4.75" customWidth="1"/>
    <col min="276" max="276" width="5.75" customWidth="1"/>
    <col min="277" max="277" width="3.75" customWidth="1"/>
    <col min="278" max="278" width="4.75" customWidth="1"/>
    <col min="279" max="279" width="5.75" customWidth="1"/>
    <col min="280" max="280" width="3.75" customWidth="1"/>
    <col min="281" max="281" width="4.75" customWidth="1"/>
    <col min="282" max="282" width="5.75" customWidth="1"/>
    <col min="513" max="513" width="2.33203125" customWidth="1"/>
    <col min="514" max="514" width="5.4140625" customWidth="1"/>
    <col min="515" max="515" width="3.75" customWidth="1"/>
    <col min="516" max="516" width="4.75" customWidth="1"/>
    <col min="517" max="517" width="5.75" customWidth="1"/>
    <col min="518" max="518" width="3.75" customWidth="1"/>
    <col min="519" max="519" width="4.75" customWidth="1"/>
    <col min="520" max="520" width="5.75" customWidth="1"/>
    <col min="521" max="521" width="3.75" customWidth="1"/>
    <col min="522" max="522" width="4.75" customWidth="1"/>
    <col min="523" max="523" width="5.75" customWidth="1"/>
    <col min="524" max="524" width="3.75" customWidth="1"/>
    <col min="525" max="525" width="4.75" customWidth="1"/>
    <col min="526" max="526" width="5.75" customWidth="1"/>
    <col min="527" max="527" width="3.75" customWidth="1"/>
    <col min="528" max="528" width="4.75" customWidth="1"/>
    <col min="529" max="529" width="5.75" customWidth="1"/>
    <col min="530" max="530" width="3.75" customWidth="1"/>
    <col min="531" max="531" width="4.75" customWidth="1"/>
    <col min="532" max="532" width="5.75" customWidth="1"/>
    <col min="533" max="533" width="3.75" customWidth="1"/>
    <col min="534" max="534" width="4.75" customWidth="1"/>
    <col min="535" max="535" width="5.75" customWidth="1"/>
    <col min="536" max="536" width="3.75" customWidth="1"/>
    <col min="537" max="537" width="4.75" customWidth="1"/>
    <col min="538" max="538" width="5.75" customWidth="1"/>
    <col min="769" max="769" width="2.33203125" customWidth="1"/>
    <col min="770" max="770" width="5.4140625" customWidth="1"/>
    <col min="771" max="771" width="3.75" customWidth="1"/>
    <col min="772" max="772" width="4.75" customWidth="1"/>
    <col min="773" max="773" width="5.75" customWidth="1"/>
    <col min="774" max="774" width="3.75" customWidth="1"/>
    <col min="775" max="775" width="4.75" customWidth="1"/>
    <col min="776" max="776" width="5.75" customWidth="1"/>
    <col min="777" max="777" width="3.75" customWidth="1"/>
    <col min="778" max="778" width="4.75" customWidth="1"/>
    <col min="779" max="779" width="5.75" customWidth="1"/>
    <col min="780" max="780" width="3.75" customWidth="1"/>
    <col min="781" max="781" width="4.75" customWidth="1"/>
    <col min="782" max="782" width="5.75" customWidth="1"/>
    <col min="783" max="783" width="3.75" customWidth="1"/>
    <col min="784" max="784" width="4.75" customWidth="1"/>
    <col min="785" max="785" width="5.75" customWidth="1"/>
    <col min="786" max="786" width="3.75" customWidth="1"/>
    <col min="787" max="787" width="4.75" customWidth="1"/>
    <col min="788" max="788" width="5.75" customWidth="1"/>
    <col min="789" max="789" width="3.75" customWidth="1"/>
    <col min="790" max="790" width="4.75" customWidth="1"/>
    <col min="791" max="791" width="5.75" customWidth="1"/>
    <col min="792" max="792" width="3.75" customWidth="1"/>
    <col min="793" max="793" width="4.75" customWidth="1"/>
    <col min="794" max="794" width="5.75" customWidth="1"/>
    <col min="1025" max="1025" width="2.33203125" customWidth="1"/>
    <col min="1026" max="1026" width="5.4140625" customWidth="1"/>
    <col min="1027" max="1027" width="3.75" customWidth="1"/>
    <col min="1028" max="1028" width="4.75" customWidth="1"/>
    <col min="1029" max="1029" width="5.75" customWidth="1"/>
    <col min="1030" max="1030" width="3.75" customWidth="1"/>
    <col min="1031" max="1031" width="4.75" customWidth="1"/>
    <col min="1032" max="1032" width="5.75" customWidth="1"/>
    <col min="1033" max="1033" width="3.75" customWidth="1"/>
    <col min="1034" max="1034" width="4.75" customWidth="1"/>
    <col min="1035" max="1035" width="5.75" customWidth="1"/>
    <col min="1036" max="1036" width="3.75" customWidth="1"/>
    <col min="1037" max="1037" width="4.75" customWidth="1"/>
    <col min="1038" max="1038" width="5.75" customWidth="1"/>
    <col min="1039" max="1039" width="3.75" customWidth="1"/>
    <col min="1040" max="1040" width="4.75" customWidth="1"/>
    <col min="1041" max="1041" width="5.75" customWidth="1"/>
    <col min="1042" max="1042" width="3.75" customWidth="1"/>
    <col min="1043" max="1043" width="4.75" customWidth="1"/>
    <col min="1044" max="1044" width="5.75" customWidth="1"/>
    <col min="1045" max="1045" width="3.75" customWidth="1"/>
    <col min="1046" max="1046" width="4.75" customWidth="1"/>
    <col min="1047" max="1047" width="5.75" customWidth="1"/>
    <col min="1048" max="1048" width="3.75" customWidth="1"/>
    <col min="1049" max="1049" width="4.75" customWidth="1"/>
    <col min="1050" max="1050" width="5.75" customWidth="1"/>
    <col min="1281" max="1281" width="2.33203125" customWidth="1"/>
    <col min="1282" max="1282" width="5.4140625" customWidth="1"/>
    <col min="1283" max="1283" width="3.75" customWidth="1"/>
    <col min="1284" max="1284" width="4.75" customWidth="1"/>
    <col min="1285" max="1285" width="5.75" customWidth="1"/>
    <col min="1286" max="1286" width="3.75" customWidth="1"/>
    <col min="1287" max="1287" width="4.75" customWidth="1"/>
    <col min="1288" max="1288" width="5.75" customWidth="1"/>
    <col min="1289" max="1289" width="3.75" customWidth="1"/>
    <col min="1290" max="1290" width="4.75" customWidth="1"/>
    <col min="1291" max="1291" width="5.75" customWidth="1"/>
    <col min="1292" max="1292" width="3.75" customWidth="1"/>
    <col min="1293" max="1293" width="4.75" customWidth="1"/>
    <col min="1294" max="1294" width="5.75" customWidth="1"/>
    <col min="1295" max="1295" width="3.75" customWidth="1"/>
    <col min="1296" max="1296" width="4.75" customWidth="1"/>
    <col min="1297" max="1297" width="5.75" customWidth="1"/>
    <col min="1298" max="1298" width="3.75" customWidth="1"/>
    <col min="1299" max="1299" width="4.75" customWidth="1"/>
    <col min="1300" max="1300" width="5.75" customWidth="1"/>
    <col min="1301" max="1301" width="3.75" customWidth="1"/>
    <col min="1302" max="1302" width="4.75" customWidth="1"/>
    <col min="1303" max="1303" width="5.75" customWidth="1"/>
    <col min="1304" max="1304" width="3.75" customWidth="1"/>
    <col min="1305" max="1305" width="4.75" customWidth="1"/>
    <col min="1306" max="1306" width="5.75" customWidth="1"/>
    <col min="1537" max="1537" width="2.33203125" customWidth="1"/>
    <col min="1538" max="1538" width="5.4140625" customWidth="1"/>
    <col min="1539" max="1539" width="3.75" customWidth="1"/>
    <col min="1540" max="1540" width="4.75" customWidth="1"/>
    <col min="1541" max="1541" width="5.75" customWidth="1"/>
    <col min="1542" max="1542" width="3.75" customWidth="1"/>
    <col min="1543" max="1543" width="4.75" customWidth="1"/>
    <col min="1544" max="1544" width="5.75" customWidth="1"/>
    <col min="1545" max="1545" width="3.75" customWidth="1"/>
    <col min="1546" max="1546" width="4.75" customWidth="1"/>
    <col min="1547" max="1547" width="5.75" customWidth="1"/>
    <col min="1548" max="1548" width="3.75" customWidth="1"/>
    <col min="1549" max="1549" width="4.75" customWidth="1"/>
    <col min="1550" max="1550" width="5.75" customWidth="1"/>
    <col min="1551" max="1551" width="3.75" customWidth="1"/>
    <col min="1552" max="1552" width="4.75" customWidth="1"/>
    <col min="1553" max="1553" width="5.75" customWidth="1"/>
    <col min="1554" max="1554" width="3.75" customWidth="1"/>
    <col min="1555" max="1555" width="4.75" customWidth="1"/>
    <col min="1556" max="1556" width="5.75" customWidth="1"/>
    <col min="1557" max="1557" width="3.75" customWidth="1"/>
    <col min="1558" max="1558" width="4.75" customWidth="1"/>
    <col min="1559" max="1559" width="5.75" customWidth="1"/>
    <col min="1560" max="1560" width="3.75" customWidth="1"/>
    <col min="1561" max="1561" width="4.75" customWidth="1"/>
    <col min="1562" max="1562" width="5.75" customWidth="1"/>
    <col min="1793" max="1793" width="2.33203125" customWidth="1"/>
    <col min="1794" max="1794" width="5.4140625" customWidth="1"/>
    <col min="1795" max="1795" width="3.75" customWidth="1"/>
    <col min="1796" max="1796" width="4.75" customWidth="1"/>
    <col min="1797" max="1797" width="5.75" customWidth="1"/>
    <col min="1798" max="1798" width="3.75" customWidth="1"/>
    <col min="1799" max="1799" width="4.75" customWidth="1"/>
    <col min="1800" max="1800" width="5.75" customWidth="1"/>
    <col min="1801" max="1801" width="3.75" customWidth="1"/>
    <col min="1802" max="1802" width="4.75" customWidth="1"/>
    <col min="1803" max="1803" width="5.75" customWidth="1"/>
    <col min="1804" max="1804" width="3.75" customWidth="1"/>
    <col min="1805" max="1805" width="4.75" customWidth="1"/>
    <col min="1806" max="1806" width="5.75" customWidth="1"/>
    <col min="1807" max="1807" width="3.75" customWidth="1"/>
    <col min="1808" max="1808" width="4.75" customWidth="1"/>
    <col min="1809" max="1809" width="5.75" customWidth="1"/>
    <col min="1810" max="1810" width="3.75" customWidth="1"/>
    <col min="1811" max="1811" width="4.75" customWidth="1"/>
    <col min="1812" max="1812" width="5.75" customWidth="1"/>
    <col min="1813" max="1813" width="3.75" customWidth="1"/>
    <col min="1814" max="1814" width="4.75" customWidth="1"/>
    <col min="1815" max="1815" width="5.75" customWidth="1"/>
    <col min="1816" max="1816" width="3.75" customWidth="1"/>
    <col min="1817" max="1817" width="4.75" customWidth="1"/>
    <col min="1818" max="1818" width="5.75" customWidth="1"/>
    <col min="2049" max="2049" width="2.33203125" customWidth="1"/>
    <col min="2050" max="2050" width="5.4140625" customWidth="1"/>
    <col min="2051" max="2051" width="3.75" customWidth="1"/>
    <col min="2052" max="2052" width="4.75" customWidth="1"/>
    <col min="2053" max="2053" width="5.75" customWidth="1"/>
    <col min="2054" max="2054" width="3.75" customWidth="1"/>
    <col min="2055" max="2055" width="4.75" customWidth="1"/>
    <col min="2056" max="2056" width="5.75" customWidth="1"/>
    <col min="2057" max="2057" width="3.75" customWidth="1"/>
    <col min="2058" max="2058" width="4.75" customWidth="1"/>
    <col min="2059" max="2059" width="5.75" customWidth="1"/>
    <col min="2060" max="2060" width="3.75" customWidth="1"/>
    <col min="2061" max="2061" width="4.75" customWidth="1"/>
    <col min="2062" max="2062" width="5.75" customWidth="1"/>
    <col min="2063" max="2063" width="3.75" customWidth="1"/>
    <col min="2064" max="2064" width="4.75" customWidth="1"/>
    <col min="2065" max="2065" width="5.75" customWidth="1"/>
    <col min="2066" max="2066" width="3.75" customWidth="1"/>
    <col min="2067" max="2067" width="4.75" customWidth="1"/>
    <col min="2068" max="2068" width="5.75" customWidth="1"/>
    <col min="2069" max="2069" width="3.75" customWidth="1"/>
    <col min="2070" max="2070" width="4.75" customWidth="1"/>
    <col min="2071" max="2071" width="5.75" customWidth="1"/>
    <col min="2072" max="2072" width="3.75" customWidth="1"/>
    <col min="2073" max="2073" width="4.75" customWidth="1"/>
    <col min="2074" max="2074" width="5.75" customWidth="1"/>
    <col min="2305" max="2305" width="2.33203125" customWidth="1"/>
    <col min="2306" max="2306" width="5.4140625" customWidth="1"/>
    <col min="2307" max="2307" width="3.75" customWidth="1"/>
    <col min="2308" max="2308" width="4.75" customWidth="1"/>
    <col min="2309" max="2309" width="5.75" customWidth="1"/>
    <col min="2310" max="2310" width="3.75" customWidth="1"/>
    <col min="2311" max="2311" width="4.75" customWidth="1"/>
    <col min="2312" max="2312" width="5.75" customWidth="1"/>
    <col min="2313" max="2313" width="3.75" customWidth="1"/>
    <col min="2314" max="2314" width="4.75" customWidth="1"/>
    <col min="2315" max="2315" width="5.75" customWidth="1"/>
    <col min="2316" max="2316" width="3.75" customWidth="1"/>
    <col min="2317" max="2317" width="4.75" customWidth="1"/>
    <col min="2318" max="2318" width="5.75" customWidth="1"/>
    <col min="2319" max="2319" width="3.75" customWidth="1"/>
    <col min="2320" max="2320" width="4.75" customWidth="1"/>
    <col min="2321" max="2321" width="5.75" customWidth="1"/>
    <col min="2322" max="2322" width="3.75" customWidth="1"/>
    <col min="2323" max="2323" width="4.75" customWidth="1"/>
    <col min="2324" max="2324" width="5.75" customWidth="1"/>
    <col min="2325" max="2325" width="3.75" customWidth="1"/>
    <col min="2326" max="2326" width="4.75" customWidth="1"/>
    <col min="2327" max="2327" width="5.75" customWidth="1"/>
    <col min="2328" max="2328" width="3.75" customWidth="1"/>
    <col min="2329" max="2329" width="4.75" customWidth="1"/>
    <col min="2330" max="2330" width="5.75" customWidth="1"/>
    <col min="2561" max="2561" width="2.33203125" customWidth="1"/>
    <col min="2562" max="2562" width="5.4140625" customWidth="1"/>
    <col min="2563" max="2563" width="3.75" customWidth="1"/>
    <col min="2564" max="2564" width="4.75" customWidth="1"/>
    <col min="2565" max="2565" width="5.75" customWidth="1"/>
    <col min="2566" max="2566" width="3.75" customWidth="1"/>
    <col min="2567" max="2567" width="4.75" customWidth="1"/>
    <col min="2568" max="2568" width="5.75" customWidth="1"/>
    <col min="2569" max="2569" width="3.75" customWidth="1"/>
    <col min="2570" max="2570" width="4.75" customWidth="1"/>
    <col min="2571" max="2571" width="5.75" customWidth="1"/>
    <col min="2572" max="2572" width="3.75" customWidth="1"/>
    <col min="2573" max="2573" width="4.75" customWidth="1"/>
    <col min="2574" max="2574" width="5.75" customWidth="1"/>
    <col min="2575" max="2575" width="3.75" customWidth="1"/>
    <col min="2576" max="2576" width="4.75" customWidth="1"/>
    <col min="2577" max="2577" width="5.75" customWidth="1"/>
    <col min="2578" max="2578" width="3.75" customWidth="1"/>
    <col min="2579" max="2579" width="4.75" customWidth="1"/>
    <col min="2580" max="2580" width="5.75" customWidth="1"/>
    <col min="2581" max="2581" width="3.75" customWidth="1"/>
    <col min="2582" max="2582" width="4.75" customWidth="1"/>
    <col min="2583" max="2583" width="5.75" customWidth="1"/>
    <col min="2584" max="2584" width="3.75" customWidth="1"/>
    <col min="2585" max="2585" width="4.75" customWidth="1"/>
    <col min="2586" max="2586" width="5.75" customWidth="1"/>
    <col min="2817" max="2817" width="2.33203125" customWidth="1"/>
    <col min="2818" max="2818" width="5.4140625" customWidth="1"/>
    <col min="2819" max="2819" width="3.75" customWidth="1"/>
    <col min="2820" max="2820" width="4.75" customWidth="1"/>
    <col min="2821" max="2821" width="5.75" customWidth="1"/>
    <col min="2822" max="2822" width="3.75" customWidth="1"/>
    <col min="2823" max="2823" width="4.75" customWidth="1"/>
    <col min="2824" max="2824" width="5.75" customWidth="1"/>
    <col min="2825" max="2825" width="3.75" customWidth="1"/>
    <col min="2826" max="2826" width="4.75" customWidth="1"/>
    <col min="2827" max="2827" width="5.75" customWidth="1"/>
    <col min="2828" max="2828" width="3.75" customWidth="1"/>
    <col min="2829" max="2829" width="4.75" customWidth="1"/>
    <col min="2830" max="2830" width="5.75" customWidth="1"/>
    <col min="2831" max="2831" width="3.75" customWidth="1"/>
    <col min="2832" max="2832" width="4.75" customWidth="1"/>
    <col min="2833" max="2833" width="5.75" customWidth="1"/>
    <col min="2834" max="2834" width="3.75" customWidth="1"/>
    <col min="2835" max="2835" width="4.75" customWidth="1"/>
    <col min="2836" max="2836" width="5.75" customWidth="1"/>
    <col min="2837" max="2837" width="3.75" customWidth="1"/>
    <col min="2838" max="2838" width="4.75" customWidth="1"/>
    <col min="2839" max="2839" width="5.75" customWidth="1"/>
    <col min="2840" max="2840" width="3.75" customWidth="1"/>
    <col min="2841" max="2841" width="4.75" customWidth="1"/>
    <col min="2842" max="2842" width="5.75" customWidth="1"/>
    <col min="3073" max="3073" width="2.33203125" customWidth="1"/>
    <col min="3074" max="3074" width="5.4140625" customWidth="1"/>
    <col min="3075" max="3075" width="3.75" customWidth="1"/>
    <col min="3076" max="3076" width="4.75" customWidth="1"/>
    <col min="3077" max="3077" width="5.75" customWidth="1"/>
    <col min="3078" max="3078" width="3.75" customWidth="1"/>
    <col min="3079" max="3079" width="4.75" customWidth="1"/>
    <col min="3080" max="3080" width="5.75" customWidth="1"/>
    <col min="3081" max="3081" width="3.75" customWidth="1"/>
    <col min="3082" max="3082" width="4.75" customWidth="1"/>
    <col min="3083" max="3083" width="5.75" customWidth="1"/>
    <col min="3084" max="3084" width="3.75" customWidth="1"/>
    <col min="3085" max="3085" width="4.75" customWidth="1"/>
    <col min="3086" max="3086" width="5.75" customWidth="1"/>
    <col min="3087" max="3087" width="3.75" customWidth="1"/>
    <col min="3088" max="3088" width="4.75" customWidth="1"/>
    <col min="3089" max="3089" width="5.75" customWidth="1"/>
    <col min="3090" max="3090" width="3.75" customWidth="1"/>
    <col min="3091" max="3091" width="4.75" customWidth="1"/>
    <col min="3092" max="3092" width="5.75" customWidth="1"/>
    <col min="3093" max="3093" width="3.75" customWidth="1"/>
    <col min="3094" max="3094" width="4.75" customWidth="1"/>
    <col min="3095" max="3095" width="5.75" customWidth="1"/>
    <col min="3096" max="3096" width="3.75" customWidth="1"/>
    <col min="3097" max="3097" width="4.75" customWidth="1"/>
    <col min="3098" max="3098" width="5.75" customWidth="1"/>
    <col min="3329" max="3329" width="2.33203125" customWidth="1"/>
    <col min="3330" max="3330" width="5.4140625" customWidth="1"/>
    <col min="3331" max="3331" width="3.75" customWidth="1"/>
    <col min="3332" max="3332" width="4.75" customWidth="1"/>
    <col min="3333" max="3333" width="5.75" customWidth="1"/>
    <col min="3334" max="3334" width="3.75" customWidth="1"/>
    <col min="3335" max="3335" width="4.75" customWidth="1"/>
    <col min="3336" max="3336" width="5.75" customWidth="1"/>
    <col min="3337" max="3337" width="3.75" customWidth="1"/>
    <col min="3338" max="3338" width="4.75" customWidth="1"/>
    <col min="3339" max="3339" width="5.75" customWidth="1"/>
    <col min="3340" max="3340" width="3.75" customWidth="1"/>
    <col min="3341" max="3341" width="4.75" customWidth="1"/>
    <col min="3342" max="3342" width="5.75" customWidth="1"/>
    <col min="3343" max="3343" width="3.75" customWidth="1"/>
    <col min="3344" max="3344" width="4.75" customWidth="1"/>
    <col min="3345" max="3345" width="5.75" customWidth="1"/>
    <col min="3346" max="3346" width="3.75" customWidth="1"/>
    <col min="3347" max="3347" width="4.75" customWidth="1"/>
    <col min="3348" max="3348" width="5.75" customWidth="1"/>
    <col min="3349" max="3349" width="3.75" customWidth="1"/>
    <col min="3350" max="3350" width="4.75" customWidth="1"/>
    <col min="3351" max="3351" width="5.75" customWidth="1"/>
    <col min="3352" max="3352" width="3.75" customWidth="1"/>
    <col min="3353" max="3353" width="4.75" customWidth="1"/>
    <col min="3354" max="3354" width="5.75" customWidth="1"/>
    <col min="3585" max="3585" width="2.33203125" customWidth="1"/>
    <col min="3586" max="3586" width="5.4140625" customWidth="1"/>
    <col min="3587" max="3587" width="3.75" customWidth="1"/>
    <col min="3588" max="3588" width="4.75" customWidth="1"/>
    <col min="3589" max="3589" width="5.75" customWidth="1"/>
    <col min="3590" max="3590" width="3.75" customWidth="1"/>
    <col min="3591" max="3591" width="4.75" customWidth="1"/>
    <col min="3592" max="3592" width="5.75" customWidth="1"/>
    <col min="3593" max="3593" width="3.75" customWidth="1"/>
    <col min="3594" max="3594" width="4.75" customWidth="1"/>
    <col min="3595" max="3595" width="5.75" customWidth="1"/>
    <col min="3596" max="3596" width="3.75" customWidth="1"/>
    <col min="3597" max="3597" width="4.75" customWidth="1"/>
    <col min="3598" max="3598" width="5.75" customWidth="1"/>
    <col min="3599" max="3599" width="3.75" customWidth="1"/>
    <col min="3600" max="3600" width="4.75" customWidth="1"/>
    <col min="3601" max="3601" width="5.75" customWidth="1"/>
    <col min="3602" max="3602" width="3.75" customWidth="1"/>
    <col min="3603" max="3603" width="4.75" customWidth="1"/>
    <col min="3604" max="3604" width="5.75" customWidth="1"/>
    <col min="3605" max="3605" width="3.75" customWidth="1"/>
    <col min="3606" max="3606" width="4.75" customWidth="1"/>
    <col min="3607" max="3607" width="5.75" customWidth="1"/>
    <col min="3608" max="3608" width="3.75" customWidth="1"/>
    <col min="3609" max="3609" width="4.75" customWidth="1"/>
    <col min="3610" max="3610" width="5.75" customWidth="1"/>
    <col min="3841" max="3841" width="2.33203125" customWidth="1"/>
    <col min="3842" max="3842" width="5.4140625" customWidth="1"/>
    <col min="3843" max="3843" width="3.75" customWidth="1"/>
    <col min="3844" max="3844" width="4.75" customWidth="1"/>
    <col min="3845" max="3845" width="5.75" customWidth="1"/>
    <col min="3846" max="3846" width="3.75" customWidth="1"/>
    <col min="3847" max="3847" width="4.75" customWidth="1"/>
    <col min="3848" max="3848" width="5.75" customWidth="1"/>
    <col min="3849" max="3849" width="3.75" customWidth="1"/>
    <col min="3850" max="3850" width="4.75" customWidth="1"/>
    <col min="3851" max="3851" width="5.75" customWidth="1"/>
    <col min="3852" max="3852" width="3.75" customWidth="1"/>
    <col min="3853" max="3853" width="4.75" customWidth="1"/>
    <col min="3854" max="3854" width="5.75" customWidth="1"/>
    <col min="3855" max="3855" width="3.75" customWidth="1"/>
    <col min="3856" max="3856" width="4.75" customWidth="1"/>
    <col min="3857" max="3857" width="5.75" customWidth="1"/>
    <col min="3858" max="3858" width="3.75" customWidth="1"/>
    <col min="3859" max="3859" width="4.75" customWidth="1"/>
    <col min="3860" max="3860" width="5.75" customWidth="1"/>
    <col min="3861" max="3861" width="3.75" customWidth="1"/>
    <col min="3862" max="3862" width="4.75" customWidth="1"/>
    <col min="3863" max="3863" width="5.75" customWidth="1"/>
    <col min="3864" max="3864" width="3.75" customWidth="1"/>
    <col min="3865" max="3865" width="4.75" customWidth="1"/>
    <col min="3866" max="3866" width="5.75" customWidth="1"/>
    <col min="4097" max="4097" width="2.33203125" customWidth="1"/>
    <col min="4098" max="4098" width="5.4140625" customWidth="1"/>
    <col min="4099" max="4099" width="3.75" customWidth="1"/>
    <col min="4100" max="4100" width="4.75" customWidth="1"/>
    <col min="4101" max="4101" width="5.75" customWidth="1"/>
    <col min="4102" max="4102" width="3.75" customWidth="1"/>
    <col min="4103" max="4103" width="4.75" customWidth="1"/>
    <col min="4104" max="4104" width="5.75" customWidth="1"/>
    <col min="4105" max="4105" width="3.75" customWidth="1"/>
    <col min="4106" max="4106" width="4.75" customWidth="1"/>
    <col min="4107" max="4107" width="5.75" customWidth="1"/>
    <col min="4108" max="4108" width="3.75" customWidth="1"/>
    <col min="4109" max="4109" width="4.75" customWidth="1"/>
    <col min="4110" max="4110" width="5.75" customWidth="1"/>
    <col min="4111" max="4111" width="3.75" customWidth="1"/>
    <col min="4112" max="4112" width="4.75" customWidth="1"/>
    <col min="4113" max="4113" width="5.75" customWidth="1"/>
    <col min="4114" max="4114" width="3.75" customWidth="1"/>
    <col min="4115" max="4115" width="4.75" customWidth="1"/>
    <col min="4116" max="4116" width="5.75" customWidth="1"/>
    <col min="4117" max="4117" width="3.75" customWidth="1"/>
    <col min="4118" max="4118" width="4.75" customWidth="1"/>
    <col min="4119" max="4119" width="5.75" customWidth="1"/>
    <col min="4120" max="4120" width="3.75" customWidth="1"/>
    <col min="4121" max="4121" width="4.75" customWidth="1"/>
    <col min="4122" max="4122" width="5.75" customWidth="1"/>
    <col min="4353" max="4353" width="2.33203125" customWidth="1"/>
    <col min="4354" max="4354" width="5.4140625" customWidth="1"/>
    <col min="4355" max="4355" width="3.75" customWidth="1"/>
    <col min="4356" max="4356" width="4.75" customWidth="1"/>
    <col min="4357" max="4357" width="5.75" customWidth="1"/>
    <col min="4358" max="4358" width="3.75" customWidth="1"/>
    <col min="4359" max="4359" width="4.75" customWidth="1"/>
    <col min="4360" max="4360" width="5.75" customWidth="1"/>
    <col min="4361" max="4361" width="3.75" customWidth="1"/>
    <col min="4362" max="4362" width="4.75" customWidth="1"/>
    <col min="4363" max="4363" width="5.75" customWidth="1"/>
    <col min="4364" max="4364" width="3.75" customWidth="1"/>
    <col min="4365" max="4365" width="4.75" customWidth="1"/>
    <col min="4366" max="4366" width="5.75" customWidth="1"/>
    <col min="4367" max="4367" width="3.75" customWidth="1"/>
    <col min="4368" max="4368" width="4.75" customWidth="1"/>
    <col min="4369" max="4369" width="5.75" customWidth="1"/>
    <col min="4370" max="4370" width="3.75" customWidth="1"/>
    <col min="4371" max="4371" width="4.75" customWidth="1"/>
    <col min="4372" max="4372" width="5.75" customWidth="1"/>
    <col min="4373" max="4373" width="3.75" customWidth="1"/>
    <col min="4374" max="4374" width="4.75" customWidth="1"/>
    <col min="4375" max="4375" width="5.75" customWidth="1"/>
    <col min="4376" max="4376" width="3.75" customWidth="1"/>
    <col min="4377" max="4377" width="4.75" customWidth="1"/>
    <col min="4378" max="4378" width="5.75" customWidth="1"/>
    <col min="4609" max="4609" width="2.33203125" customWidth="1"/>
    <col min="4610" max="4610" width="5.4140625" customWidth="1"/>
    <col min="4611" max="4611" width="3.75" customWidth="1"/>
    <col min="4612" max="4612" width="4.75" customWidth="1"/>
    <col min="4613" max="4613" width="5.75" customWidth="1"/>
    <col min="4614" max="4614" width="3.75" customWidth="1"/>
    <col min="4615" max="4615" width="4.75" customWidth="1"/>
    <col min="4616" max="4616" width="5.75" customWidth="1"/>
    <col min="4617" max="4617" width="3.75" customWidth="1"/>
    <col min="4618" max="4618" width="4.75" customWidth="1"/>
    <col min="4619" max="4619" width="5.75" customWidth="1"/>
    <col min="4620" max="4620" width="3.75" customWidth="1"/>
    <col min="4621" max="4621" width="4.75" customWidth="1"/>
    <col min="4622" max="4622" width="5.75" customWidth="1"/>
    <col min="4623" max="4623" width="3.75" customWidth="1"/>
    <col min="4624" max="4624" width="4.75" customWidth="1"/>
    <col min="4625" max="4625" width="5.75" customWidth="1"/>
    <col min="4626" max="4626" width="3.75" customWidth="1"/>
    <col min="4627" max="4627" width="4.75" customWidth="1"/>
    <col min="4628" max="4628" width="5.75" customWidth="1"/>
    <col min="4629" max="4629" width="3.75" customWidth="1"/>
    <col min="4630" max="4630" width="4.75" customWidth="1"/>
    <col min="4631" max="4631" width="5.75" customWidth="1"/>
    <col min="4632" max="4632" width="3.75" customWidth="1"/>
    <col min="4633" max="4633" width="4.75" customWidth="1"/>
    <col min="4634" max="4634" width="5.75" customWidth="1"/>
    <col min="4865" max="4865" width="2.33203125" customWidth="1"/>
    <col min="4866" max="4866" width="5.4140625" customWidth="1"/>
    <col min="4867" max="4867" width="3.75" customWidth="1"/>
    <col min="4868" max="4868" width="4.75" customWidth="1"/>
    <col min="4869" max="4869" width="5.75" customWidth="1"/>
    <col min="4870" max="4870" width="3.75" customWidth="1"/>
    <col min="4871" max="4871" width="4.75" customWidth="1"/>
    <col min="4872" max="4872" width="5.75" customWidth="1"/>
    <col min="4873" max="4873" width="3.75" customWidth="1"/>
    <col min="4874" max="4874" width="4.75" customWidth="1"/>
    <col min="4875" max="4875" width="5.75" customWidth="1"/>
    <col min="4876" max="4876" width="3.75" customWidth="1"/>
    <col min="4877" max="4877" width="4.75" customWidth="1"/>
    <col min="4878" max="4878" width="5.75" customWidth="1"/>
    <col min="4879" max="4879" width="3.75" customWidth="1"/>
    <col min="4880" max="4880" width="4.75" customWidth="1"/>
    <col min="4881" max="4881" width="5.75" customWidth="1"/>
    <col min="4882" max="4882" width="3.75" customWidth="1"/>
    <col min="4883" max="4883" width="4.75" customWidth="1"/>
    <col min="4884" max="4884" width="5.75" customWidth="1"/>
    <col min="4885" max="4885" width="3.75" customWidth="1"/>
    <col min="4886" max="4886" width="4.75" customWidth="1"/>
    <col min="4887" max="4887" width="5.75" customWidth="1"/>
    <col min="4888" max="4888" width="3.75" customWidth="1"/>
    <col min="4889" max="4889" width="4.75" customWidth="1"/>
    <col min="4890" max="4890" width="5.75" customWidth="1"/>
    <col min="5121" max="5121" width="2.33203125" customWidth="1"/>
    <col min="5122" max="5122" width="5.4140625" customWidth="1"/>
    <col min="5123" max="5123" width="3.75" customWidth="1"/>
    <col min="5124" max="5124" width="4.75" customWidth="1"/>
    <col min="5125" max="5125" width="5.75" customWidth="1"/>
    <col min="5126" max="5126" width="3.75" customWidth="1"/>
    <col min="5127" max="5127" width="4.75" customWidth="1"/>
    <col min="5128" max="5128" width="5.75" customWidth="1"/>
    <col min="5129" max="5129" width="3.75" customWidth="1"/>
    <col min="5130" max="5130" width="4.75" customWidth="1"/>
    <col min="5131" max="5131" width="5.75" customWidth="1"/>
    <col min="5132" max="5132" width="3.75" customWidth="1"/>
    <col min="5133" max="5133" width="4.75" customWidth="1"/>
    <col min="5134" max="5134" width="5.75" customWidth="1"/>
    <col min="5135" max="5135" width="3.75" customWidth="1"/>
    <col min="5136" max="5136" width="4.75" customWidth="1"/>
    <col min="5137" max="5137" width="5.75" customWidth="1"/>
    <col min="5138" max="5138" width="3.75" customWidth="1"/>
    <col min="5139" max="5139" width="4.75" customWidth="1"/>
    <col min="5140" max="5140" width="5.75" customWidth="1"/>
    <col min="5141" max="5141" width="3.75" customWidth="1"/>
    <col min="5142" max="5142" width="4.75" customWidth="1"/>
    <col min="5143" max="5143" width="5.75" customWidth="1"/>
    <col min="5144" max="5144" width="3.75" customWidth="1"/>
    <col min="5145" max="5145" width="4.75" customWidth="1"/>
    <col min="5146" max="5146" width="5.75" customWidth="1"/>
    <col min="5377" max="5377" width="2.33203125" customWidth="1"/>
    <col min="5378" max="5378" width="5.4140625" customWidth="1"/>
    <col min="5379" max="5379" width="3.75" customWidth="1"/>
    <col min="5380" max="5380" width="4.75" customWidth="1"/>
    <col min="5381" max="5381" width="5.75" customWidth="1"/>
    <col min="5382" max="5382" width="3.75" customWidth="1"/>
    <col min="5383" max="5383" width="4.75" customWidth="1"/>
    <col min="5384" max="5384" width="5.75" customWidth="1"/>
    <col min="5385" max="5385" width="3.75" customWidth="1"/>
    <col min="5386" max="5386" width="4.75" customWidth="1"/>
    <col min="5387" max="5387" width="5.75" customWidth="1"/>
    <col min="5388" max="5388" width="3.75" customWidth="1"/>
    <col min="5389" max="5389" width="4.75" customWidth="1"/>
    <col min="5390" max="5390" width="5.75" customWidth="1"/>
    <col min="5391" max="5391" width="3.75" customWidth="1"/>
    <col min="5392" max="5392" width="4.75" customWidth="1"/>
    <col min="5393" max="5393" width="5.75" customWidth="1"/>
    <col min="5394" max="5394" width="3.75" customWidth="1"/>
    <col min="5395" max="5395" width="4.75" customWidth="1"/>
    <col min="5396" max="5396" width="5.75" customWidth="1"/>
    <col min="5397" max="5397" width="3.75" customWidth="1"/>
    <col min="5398" max="5398" width="4.75" customWidth="1"/>
    <col min="5399" max="5399" width="5.75" customWidth="1"/>
    <col min="5400" max="5400" width="3.75" customWidth="1"/>
    <col min="5401" max="5401" width="4.75" customWidth="1"/>
    <col min="5402" max="5402" width="5.75" customWidth="1"/>
    <col min="5633" max="5633" width="2.33203125" customWidth="1"/>
    <col min="5634" max="5634" width="5.4140625" customWidth="1"/>
    <col min="5635" max="5635" width="3.75" customWidth="1"/>
    <col min="5636" max="5636" width="4.75" customWidth="1"/>
    <col min="5637" max="5637" width="5.75" customWidth="1"/>
    <col min="5638" max="5638" width="3.75" customWidth="1"/>
    <col min="5639" max="5639" width="4.75" customWidth="1"/>
    <col min="5640" max="5640" width="5.75" customWidth="1"/>
    <col min="5641" max="5641" width="3.75" customWidth="1"/>
    <col min="5642" max="5642" width="4.75" customWidth="1"/>
    <col min="5643" max="5643" width="5.75" customWidth="1"/>
    <col min="5644" max="5644" width="3.75" customWidth="1"/>
    <col min="5645" max="5645" width="4.75" customWidth="1"/>
    <col min="5646" max="5646" width="5.75" customWidth="1"/>
    <col min="5647" max="5647" width="3.75" customWidth="1"/>
    <col min="5648" max="5648" width="4.75" customWidth="1"/>
    <col min="5649" max="5649" width="5.75" customWidth="1"/>
    <col min="5650" max="5650" width="3.75" customWidth="1"/>
    <col min="5651" max="5651" width="4.75" customWidth="1"/>
    <col min="5652" max="5652" width="5.75" customWidth="1"/>
    <col min="5653" max="5653" width="3.75" customWidth="1"/>
    <col min="5654" max="5654" width="4.75" customWidth="1"/>
    <col min="5655" max="5655" width="5.75" customWidth="1"/>
    <col min="5656" max="5656" width="3.75" customWidth="1"/>
    <col min="5657" max="5657" width="4.75" customWidth="1"/>
    <col min="5658" max="5658" width="5.75" customWidth="1"/>
    <col min="5889" max="5889" width="2.33203125" customWidth="1"/>
    <col min="5890" max="5890" width="5.4140625" customWidth="1"/>
    <col min="5891" max="5891" width="3.75" customWidth="1"/>
    <col min="5892" max="5892" width="4.75" customWidth="1"/>
    <col min="5893" max="5893" width="5.75" customWidth="1"/>
    <col min="5894" max="5894" width="3.75" customWidth="1"/>
    <col min="5895" max="5895" width="4.75" customWidth="1"/>
    <col min="5896" max="5896" width="5.75" customWidth="1"/>
    <col min="5897" max="5897" width="3.75" customWidth="1"/>
    <col min="5898" max="5898" width="4.75" customWidth="1"/>
    <col min="5899" max="5899" width="5.75" customWidth="1"/>
    <col min="5900" max="5900" width="3.75" customWidth="1"/>
    <col min="5901" max="5901" width="4.75" customWidth="1"/>
    <col min="5902" max="5902" width="5.75" customWidth="1"/>
    <col min="5903" max="5903" width="3.75" customWidth="1"/>
    <col min="5904" max="5904" width="4.75" customWidth="1"/>
    <col min="5905" max="5905" width="5.75" customWidth="1"/>
    <col min="5906" max="5906" width="3.75" customWidth="1"/>
    <col min="5907" max="5907" width="4.75" customWidth="1"/>
    <col min="5908" max="5908" width="5.75" customWidth="1"/>
    <col min="5909" max="5909" width="3.75" customWidth="1"/>
    <col min="5910" max="5910" width="4.75" customWidth="1"/>
    <col min="5911" max="5911" width="5.75" customWidth="1"/>
    <col min="5912" max="5912" width="3.75" customWidth="1"/>
    <col min="5913" max="5913" width="4.75" customWidth="1"/>
    <col min="5914" max="5914" width="5.75" customWidth="1"/>
    <col min="6145" max="6145" width="2.33203125" customWidth="1"/>
    <col min="6146" max="6146" width="5.4140625" customWidth="1"/>
    <col min="6147" max="6147" width="3.75" customWidth="1"/>
    <col min="6148" max="6148" width="4.75" customWidth="1"/>
    <col min="6149" max="6149" width="5.75" customWidth="1"/>
    <col min="6150" max="6150" width="3.75" customWidth="1"/>
    <col min="6151" max="6151" width="4.75" customWidth="1"/>
    <col min="6152" max="6152" width="5.75" customWidth="1"/>
    <col min="6153" max="6153" width="3.75" customWidth="1"/>
    <col min="6154" max="6154" width="4.75" customWidth="1"/>
    <col min="6155" max="6155" width="5.75" customWidth="1"/>
    <col min="6156" max="6156" width="3.75" customWidth="1"/>
    <col min="6157" max="6157" width="4.75" customWidth="1"/>
    <col min="6158" max="6158" width="5.75" customWidth="1"/>
    <col min="6159" max="6159" width="3.75" customWidth="1"/>
    <col min="6160" max="6160" width="4.75" customWidth="1"/>
    <col min="6161" max="6161" width="5.75" customWidth="1"/>
    <col min="6162" max="6162" width="3.75" customWidth="1"/>
    <col min="6163" max="6163" width="4.75" customWidth="1"/>
    <col min="6164" max="6164" width="5.75" customWidth="1"/>
    <col min="6165" max="6165" width="3.75" customWidth="1"/>
    <col min="6166" max="6166" width="4.75" customWidth="1"/>
    <col min="6167" max="6167" width="5.75" customWidth="1"/>
    <col min="6168" max="6168" width="3.75" customWidth="1"/>
    <col min="6169" max="6169" width="4.75" customWidth="1"/>
    <col min="6170" max="6170" width="5.75" customWidth="1"/>
    <col min="6401" max="6401" width="2.33203125" customWidth="1"/>
    <col min="6402" max="6402" width="5.4140625" customWidth="1"/>
    <col min="6403" max="6403" width="3.75" customWidth="1"/>
    <col min="6404" max="6404" width="4.75" customWidth="1"/>
    <col min="6405" max="6405" width="5.75" customWidth="1"/>
    <col min="6406" max="6406" width="3.75" customWidth="1"/>
    <col min="6407" max="6407" width="4.75" customWidth="1"/>
    <col min="6408" max="6408" width="5.75" customWidth="1"/>
    <col min="6409" max="6409" width="3.75" customWidth="1"/>
    <col min="6410" max="6410" width="4.75" customWidth="1"/>
    <col min="6411" max="6411" width="5.75" customWidth="1"/>
    <col min="6412" max="6412" width="3.75" customWidth="1"/>
    <col min="6413" max="6413" width="4.75" customWidth="1"/>
    <col min="6414" max="6414" width="5.75" customWidth="1"/>
    <col min="6415" max="6415" width="3.75" customWidth="1"/>
    <col min="6416" max="6416" width="4.75" customWidth="1"/>
    <col min="6417" max="6417" width="5.75" customWidth="1"/>
    <col min="6418" max="6418" width="3.75" customWidth="1"/>
    <col min="6419" max="6419" width="4.75" customWidth="1"/>
    <col min="6420" max="6420" width="5.75" customWidth="1"/>
    <col min="6421" max="6421" width="3.75" customWidth="1"/>
    <col min="6422" max="6422" width="4.75" customWidth="1"/>
    <col min="6423" max="6423" width="5.75" customWidth="1"/>
    <col min="6424" max="6424" width="3.75" customWidth="1"/>
    <col min="6425" max="6425" width="4.75" customWidth="1"/>
    <col min="6426" max="6426" width="5.75" customWidth="1"/>
    <col min="6657" max="6657" width="2.33203125" customWidth="1"/>
    <col min="6658" max="6658" width="5.4140625" customWidth="1"/>
    <col min="6659" max="6659" width="3.75" customWidth="1"/>
    <col min="6660" max="6660" width="4.75" customWidth="1"/>
    <col min="6661" max="6661" width="5.75" customWidth="1"/>
    <col min="6662" max="6662" width="3.75" customWidth="1"/>
    <col min="6663" max="6663" width="4.75" customWidth="1"/>
    <col min="6664" max="6664" width="5.75" customWidth="1"/>
    <col min="6665" max="6665" width="3.75" customWidth="1"/>
    <col min="6666" max="6666" width="4.75" customWidth="1"/>
    <col min="6667" max="6667" width="5.75" customWidth="1"/>
    <col min="6668" max="6668" width="3.75" customWidth="1"/>
    <col min="6669" max="6669" width="4.75" customWidth="1"/>
    <col min="6670" max="6670" width="5.75" customWidth="1"/>
    <col min="6671" max="6671" width="3.75" customWidth="1"/>
    <col min="6672" max="6672" width="4.75" customWidth="1"/>
    <col min="6673" max="6673" width="5.75" customWidth="1"/>
    <col min="6674" max="6674" width="3.75" customWidth="1"/>
    <col min="6675" max="6675" width="4.75" customWidth="1"/>
    <col min="6676" max="6676" width="5.75" customWidth="1"/>
    <col min="6677" max="6677" width="3.75" customWidth="1"/>
    <col min="6678" max="6678" width="4.75" customWidth="1"/>
    <col min="6679" max="6679" width="5.75" customWidth="1"/>
    <col min="6680" max="6680" width="3.75" customWidth="1"/>
    <col min="6681" max="6681" width="4.75" customWidth="1"/>
    <col min="6682" max="6682" width="5.75" customWidth="1"/>
    <col min="6913" max="6913" width="2.33203125" customWidth="1"/>
    <col min="6914" max="6914" width="5.4140625" customWidth="1"/>
    <col min="6915" max="6915" width="3.75" customWidth="1"/>
    <col min="6916" max="6916" width="4.75" customWidth="1"/>
    <col min="6917" max="6917" width="5.75" customWidth="1"/>
    <col min="6918" max="6918" width="3.75" customWidth="1"/>
    <col min="6919" max="6919" width="4.75" customWidth="1"/>
    <col min="6920" max="6920" width="5.75" customWidth="1"/>
    <col min="6921" max="6921" width="3.75" customWidth="1"/>
    <col min="6922" max="6922" width="4.75" customWidth="1"/>
    <col min="6923" max="6923" width="5.75" customWidth="1"/>
    <col min="6924" max="6924" width="3.75" customWidth="1"/>
    <col min="6925" max="6925" width="4.75" customWidth="1"/>
    <col min="6926" max="6926" width="5.75" customWidth="1"/>
    <col min="6927" max="6927" width="3.75" customWidth="1"/>
    <col min="6928" max="6928" width="4.75" customWidth="1"/>
    <col min="6929" max="6929" width="5.75" customWidth="1"/>
    <col min="6930" max="6930" width="3.75" customWidth="1"/>
    <col min="6931" max="6931" width="4.75" customWidth="1"/>
    <col min="6932" max="6932" width="5.75" customWidth="1"/>
    <col min="6933" max="6933" width="3.75" customWidth="1"/>
    <col min="6934" max="6934" width="4.75" customWidth="1"/>
    <col min="6935" max="6935" width="5.75" customWidth="1"/>
    <col min="6936" max="6936" width="3.75" customWidth="1"/>
    <col min="6937" max="6937" width="4.75" customWidth="1"/>
    <col min="6938" max="6938" width="5.75" customWidth="1"/>
    <col min="7169" max="7169" width="2.33203125" customWidth="1"/>
    <col min="7170" max="7170" width="5.4140625" customWidth="1"/>
    <col min="7171" max="7171" width="3.75" customWidth="1"/>
    <col min="7172" max="7172" width="4.75" customWidth="1"/>
    <col min="7173" max="7173" width="5.75" customWidth="1"/>
    <col min="7174" max="7174" width="3.75" customWidth="1"/>
    <col min="7175" max="7175" width="4.75" customWidth="1"/>
    <col min="7176" max="7176" width="5.75" customWidth="1"/>
    <col min="7177" max="7177" width="3.75" customWidth="1"/>
    <col min="7178" max="7178" width="4.75" customWidth="1"/>
    <col min="7179" max="7179" width="5.75" customWidth="1"/>
    <col min="7180" max="7180" width="3.75" customWidth="1"/>
    <col min="7181" max="7181" width="4.75" customWidth="1"/>
    <col min="7182" max="7182" width="5.75" customWidth="1"/>
    <col min="7183" max="7183" width="3.75" customWidth="1"/>
    <col min="7184" max="7184" width="4.75" customWidth="1"/>
    <col min="7185" max="7185" width="5.75" customWidth="1"/>
    <col min="7186" max="7186" width="3.75" customWidth="1"/>
    <col min="7187" max="7187" width="4.75" customWidth="1"/>
    <col min="7188" max="7188" width="5.75" customWidth="1"/>
    <col min="7189" max="7189" width="3.75" customWidth="1"/>
    <col min="7190" max="7190" width="4.75" customWidth="1"/>
    <col min="7191" max="7191" width="5.75" customWidth="1"/>
    <col min="7192" max="7192" width="3.75" customWidth="1"/>
    <col min="7193" max="7193" width="4.75" customWidth="1"/>
    <col min="7194" max="7194" width="5.75" customWidth="1"/>
    <col min="7425" max="7425" width="2.33203125" customWidth="1"/>
    <col min="7426" max="7426" width="5.4140625" customWidth="1"/>
    <col min="7427" max="7427" width="3.75" customWidth="1"/>
    <col min="7428" max="7428" width="4.75" customWidth="1"/>
    <col min="7429" max="7429" width="5.75" customWidth="1"/>
    <col min="7430" max="7430" width="3.75" customWidth="1"/>
    <col min="7431" max="7431" width="4.75" customWidth="1"/>
    <col min="7432" max="7432" width="5.75" customWidth="1"/>
    <col min="7433" max="7433" width="3.75" customWidth="1"/>
    <col min="7434" max="7434" width="4.75" customWidth="1"/>
    <col min="7435" max="7435" width="5.75" customWidth="1"/>
    <col min="7436" max="7436" width="3.75" customWidth="1"/>
    <col min="7437" max="7437" width="4.75" customWidth="1"/>
    <col min="7438" max="7438" width="5.75" customWidth="1"/>
    <col min="7439" max="7439" width="3.75" customWidth="1"/>
    <col min="7440" max="7440" width="4.75" customWidth="1"/>
    <col min="7441" max="7441" width="5.75" customWidth="1"/>
    <col min="7442" max="7442" width="3.75" customWidth="1"/>
    <col min="7443" max="7443" width="4.75" customWidth="1"/>
    <col min="7444" max="7444" width="5.75" customWidth="1"/>
    <col min="7445" max="7445" width="3.75" customWidth="1"/>
    <col min="7446" max="7446" width="4.75" customWidth="1"/>
    <col min="7447" max="7447" width="5.75" customWidth="1"/>
    <col min="7448" max="7448" width="3.75" customWidth="1"/>
    <col min="7449" max="7449" width="4.75" customWidth="1"/>
    <col min="7450" max="7450" width="5.75" customWidth="1"/>
    <col min="7681" max="7681" width="2.33203125" customWidth="1"/>
    <col min="7682" max="7682" width="5.4140625" customWidth="1"/>
    <col min="7683" max="7683" width="3.75" customWidth="1"/>
    <col min="7684" max="7684" width="4.75" customWidth="1"/>
    <col min="7685" max="7685" width="5.75" customWidth="1"/>
    <col min="7686" max="7686" width="3.75" customWidth="1"/>
    <col min="7687" max="7687" width="4.75" customWidth="1"/>
    <col min="7688" max="7688" width="5.75" customWidth="1"/>
    <col min="7689" max="7689" width="3.75" customWidth="1"/>
    <col min="7690" max="7690" width="4.75" customWidth="1"/>
    <col min="7691" max="7691" width="5.75" customWidth="1"/>
    <col min="7692" max="7692" width="3.75" customWidth="1"/>
    <col min="7693" max="7693" width="4.75" customWidth="1"/>
    <col min="7694" max="7694" width="5.75" customWidth="1"/>
    <col min="7695" max="7695" width="3.75" customWidth="1"/>
    <col min="7696" max="7696" width="4.75" customWidth="1"/>
    <col min="7697" max="7697" width="5.75" customWidth="1"/>
    <col min="7698" max="7698" width="3.75" customWidth="1"/>
    <col min="7699" max="7699" width="4.75" customWidth="1"/>
    <col min="7700" max="7700" width="5.75" customWidth="1"/>
    <col min="7701" max="7701" width="3.75" customWidth="1"/>
    <col min="7702" max="7702" width="4.75" customWidth="1"/>
    <col min="7703" max="7703" width="5.75" customWidth="1"/>
    <col min="7704" max="7704" width="3.75" customWidth="1"/>
    <col min="7705" max="7705" width="4.75" customWidth="1"/>
    <col min="7706" max="7706" width="5.75" customWidth="1"/>
    <col min="7937" max="7937" width="2.33203125" customWidth="1"/>
    <col min="7938" max="7938" width="5.4140625" customWidth="1"/>
    <col min="7939" max="7939" width="3.75" customWidth="1"/>
    <col min="7940" max="7940" width="4.75" customWidth="1"/>
    <col min="7941" max="7941" width="5.75" customWidth="1"/>
    <col min="7942" max="7942" width="3.75" customWidth="1"/>
    <col min="7943" max="7943" width="4.75" customWidth="1"/>
    <col min="7944" max="7944" width="5.75" customWidth="1"/>
    <col min="7945" max="7945" width="3.75" customWidth="1"/>
    <col min="7946" max="7946" width="4.75" customWidth="1"/>
    <col min="7947" max="7947" width="5.75" customWidth="1"/>
    <col min="7948" max="7948" width="3.75" customWidth="1"/>
    <col min="7949" max="7949" width="4.75" customWidth="1"/>
    <col min="7950" max="7950" width="5.75" customWidth="1"/>
    <col min="7951" max="7951" width="3.75" customWidth="1"/>
    <col min="7952" max="7952" width="4.75" customWidth="1"/>
    <col min="7953" max="7953" width="5.75" customWidth="1"/>
    <col min="7954" max="7954" width="3.75" customWidth="1"/>
    <col min="7955" max="7955" width="4.75" customWidth="1"/>
    <col min="7956" max="7956" width="5.75" customWidth="1"/>
    <col min="7957" max="7957" width="3.75" customWidth="1"/>
    <col min="7958" max="7958" width="4.75" customWidth="1"/>
    <col min="7959" max="7959" width="5.75" customWidth="1"/>
    <col min="7960" max="7960" width="3.75" customWidth="1"/>
    <col min="7961" max="7961" width="4.75" customWidth="1"/>
    <col min="7962" max="7962" width="5.75" customWidth="1"/>
    <col min="8193" max="8193" width="2.33203125" customWidth="1"/>
    <col min="8194" max="8194" width="5.4140625" customWidth="1"/>
    <col min="8195" max="8195" width="3.75" customWidth="1"/>
    <col min="8196" max="8196" width="4.75" customWidth="1"/>
    <col min="8197" max="8197" width="5.75" customWidth="1"/>
    <col min="8198" max="8198" width="3.75" customWidth="1"/>
    <col min="8199" max="8199" width="4.75" customWidth="1"/>
    <col min="8200" max="8200" width="5.75" customWidth="1"/>
    <col min="8201" max="8201" width="3.75" customWidth="1"/>
    <col min="8202" max="8202" width="4.75" customWidth="1"/>
    <col min="8203" max="8203" width="5.75" customWidth="1"/>
    <col min="8204" max="8204" width="3.75" customWidth="1"/>
    <col min="8205" max="8205" width="4.75" customWidth="1"/>
    <col min="8206" max="8206" width="5.75" customWidth="1"/>
    <col min="8207" max="8207" width="3.75" customWidth="1"/>
    <col min="8208" max="8208" width="4.75" customWidth="1"/>
    <col min="8209" max="8209" width="5.75" customWidth="1"/>
    <col min="8210" max="8210" width="3.75" customWidth="1"/>
    <col min="8211" max="8211" width="4.75" customWidth="1"/>
    <col min="8212" max="8212" width="5.75" customWidth="1"/>
    <col min="8213" max="8213" width="3.75" customWidth="1"/>
    <col min="8214" max="8214" width="4.75" customWidth="1"/>
    <col min="8215" max="8215" width="5.75" customWidth="1"/>
    <col min="8216" max="8216" width="3.75" customWidth="1"/>
    <col min="8217" max="8217" width="4.75" customWidth="1"/>
    <col min="8218" max="8218" width="5.75" customWidth="1"/>
    <col min="8449" max="8449" width="2.33203125" customWidth="1"/>
    <col min="8450" max="8450" width="5.4140625" customWidth="1"/>
    <col min="8451" max="8451" width="3.75" customWidth="1"/>
    <col min="8452" max="8452" width="4.75" customWidth="1"/>
    <col min="8453" max="8453" width="5.75" customWidth="1"/>
    <col min="8454" max="8454" width="3.75" customWidth="1"/>
    <col min="8455" max="8455" width="4.75" customWidth="1"/>
    <col min="8456" max="8456" width="5.75" customWidth="1"/>
    <col min="8457" max="8457" width="3.75" customWidth="1"/>
    <col min="8458" max="8458" width="4.75" customWidth="1"/>
    <col min="8459" max="8459" width="5.75" customWidth="1"/>
    <col min="8460" max="8460" width="3.75" customWidth="1"/>
    <col min="8461" max="8461" width="4.75" customWidth="1"/>
    <col min="8462" max="8462" width="5.75" customWidth="1"/>
    <col min="8463" max="8463" width="3.75" customWidth="1"/>
    <col min="8464" max="8464" width="4.75" customWidth="1"/>
    <col min="8465" max="8465" width="5.75" customWidth="1"/>
    <col min="8466" max="8466" width="3.75" customWidth="1"/>
    <col min="8467" max="8467" width="4.75" customWidth="1"/>
    <col min="8468" max="8468" width="5.75" customWidth="1"/>
    <col min="8469" max="8469" width="3.75" customWidth="1"/>
    <col min="8470" max="8470" width="4.75" customWidth="1"/>
    <col min="8471" max="8471" width="5.75" customWidth="1"/>
    <col min="8472" max="8472" width="3.75" customWidth="1"/>
    <col min="8473" max="8473" width="4.75" customWidth="1"/>
    <col min="8474" max="8474" width="5.75" customWidth="1"/>
    <col min="8705" max="8705" width="2.33203125" customWidth="1"/>
    <col min="8706" max="8706" width="5.4140625" customWidth="1"/>
    <col min="8707" max="8707" width="3.75" customWidth="1"/>
    <col min="8708" max="8708" width="4.75" customWidth="1"/>
    <col min="8709" max="8709" width="5.75" customWidth="1"/>
    <col min="8710" max="8710" width="3.75" customWidth="1"/>
    <col min="8711" max="8711" width="4.75" customWidth="1"/>
    <col min="8712" max="8712" width="5.75" customWidth="1"/>
    <col min="8713" max="8713" width="3.75" customWidth="1"/>
    <col min="8714" max="8714" width="4.75" customWidth="1"/>
    <col min="8715" max="8715" width="5.75" customWidth="1"/>
    <col min="8716" max="8716" width="3.75" customWidth="1"/>
    <col min="8717" max="8717" width="4.75" customWidth="1"/>
    <col min="8718" max="8718" width="5.75" customWidth="1"/>
    <col min="8719" max="8719" width="3.75" customWidth="1"/>
    <col min="8720" max="8720" width="4.75" customWidth="1"/>
    <col min="8721" max="8721" width="5.75" customWidth="1"/>
    <col min="8722" max="8722" width="3.75" customWidth="1"/>
    <col min="8723" max="8723" width="4.75" customWidth="1"/>
    <col min="8724" max="8724" width="5.75" customWidth="1"/>
    <col min="8725" max="8725" width="3.75" customWidth="1"/>
    <col min="8726" max="8726" width="4.75" customWidth="1"/>
    <col min="8727" max="8727" width="5.75" customWidth="1"/>
    <col min="8728" max="8728" width="3.75" customWidth="1"/>
    <col min="8729" max="8729" width="4.75" customWidth="1"/>
    <col min="8730" max="8730" width="5.75" customWidth="1"/>
    <col min="8961" max="8961" width="2.33203125" customWidth="1"/>
    <col min="8962" max="8962" width="5.4140625" customWidth="1"/>
    <col min="8963" max="8963" width="3.75" customWidth="1"/>
    <col min="8964" max="8964" width="4.75" customWidth="1"/>
    <col min="8965" max="8965" width="5.75" customWidth="1"/>
    <col min="8966" max="8966" width="3.75" customWidth="1"/>
    <col min="8967" max="8967" width="4.75" customWidth="1"/>
    <col min="8968" max="8968" width="5.75" customWidth="1"/>
    <col min="8969" max="8969" width="3.75" customWidth="1"/>
    <col min="8970" max="8970" width="4.75" customWidth="1"/>
    <col min="8971" max="8971" width="5.75" customWidth="1"/>
    <col min="8972" max="8972" width="3.75" customWidth="1"/>
    <col min="8973" max="8973" width="4.75" customWidth="1"/>
    <col min="8974" max="8974" width="5.75" customWidth="1"/>
    <col min="8975" max="8975" width="3.75" customWidth="1"/>
    <col min="8976" max="8976" width="4.75" customWidth="1"/>
    <col min="8977" max="8977" width="5.75" customWidth="1"/>
    <col min="8978" max="8978" width="3.75" customWidth="1"/>
    <col min="8979" max="8979" width="4.75" customWidth="1"/>
    <col min="8980" max="8980" width="5.75" customWidth="1"/>
    <col min="8981" max="8981" width="3.75" customWidth="1"/>
    <col min="8982" max="8982" width="4.75" customWidth="1"/>
    <col min="8983" max="8983" width="5.75" customWidth="1"/>
    <col min="8984" max="8984" width="3.75" customWidth="1"/>
    <col min="8985" max="8985" width="4.75" customWidth="1"/>
    <col min="8986" max="8986" width="5.75" customWidth="1"/>
    <col min="9217" max="9217" width="2.33203125" customWidth="1"/>
    <col min="9218" max="9218" width="5.4140625" customWidth="1"/>
    <col min="9219" max="9219" width="3.75" customWidth="1"/>
    <col min="9220" max="9220" width="4.75" customWidth="1"/>
    <col min="9221" max="9221" width="5.75" customWidth="1"/>
    <col min="9222" max="9222" width="3.75" customWidth="1"/>
    <col min="9223" max="9223" width="4.75" customWidth="1"/>
    <col min="9224" max="9224" width="5.75" customWidth="1"/>
    <col min="9225" max="9225" width="3.75" customWidth="1"/>
    <col min="9226" max="9226" width="4.75" customWidth="1"/>
    <col min="9227" max="9227" width="5.75" customWidth="1"/>
    <col min="9228" max="9228" width="3.75" customWidth="1"/>
    <col min="9229" max="9229" width="4.75" customWidth="1"/>
    <col min="9230" max="9230" width="5.75" customWidth="1"/>
    <col min="9231" max="9231" width="3.75" customWidth="1"/>
    <col min="9232" max="9232" width="4.75" customWidth="1"/>
    <col min="9233" max="9233" width="5.75" customWidth="1"/>
    <col min="9234" max="9234" width="3.75" customWidth="1"/>
    <col min="9235" max="9235" width="4.75" customWidth="1"/>
    <col min="9236" max="9236" width="5.75" customWidth="1"/>
    <col min="9237" max="9237" width="3.75" customWidth="1"/>
    <col min="9238" max="9238" width="4.75" customWidth="1"/>
    <col min="9239" max="9239" width="5.75" customWidth="1"/>
    <col min="9240" max="9240" width="3.75" customWidth="1"/>
    <col min="9241" max="9241" width="4.75" customWidth="1"/>
    <col min="9242" max="9242" width="5.75" customWidth="1"/>
    <col min="9473" max="9473" width="2.33203125" customWidth="1"/>
    <col min="9474" max="9474" width="5.4140625" customWidth="1"/>
    <col min="9475" max="9475" width="3.75" customWidth="1"/>
    <col min="9476" max="9476" width="4.75" customWidth="1"/>
    <col min="9477" max="9477" width="5.75" customWidth="1"/>
    <col min="9478" max="9478" width="3.75" customWidth="1"/>
    <col min="9479" max="9479" width="4.75" customWidth="1"/>
    <col min="9480" max="9480" width="5.75" customWidth="1"/>
    <col min="9481" max="9481" width="3.75" customWidth="1"/>
    <col min="9482" max="9482" width="4.75" customWidth="1"/>
    <col min="9483" max="9483" width="5.75" customWidth="1"/>
    <col min="9484" max="9484" width="3.75" customWidth="1"/>
    <col min="9485" max="9485" width="4.75" customWidth="1"/>
    <col min="9486" max="9486" width="5.75" customWidth="1"/>
    <col min="9487" max="9487" width="3.75" customWidth="1"/>
    <col min="9488" max="9488" width="4.75" customWidth="1"/>
    <col min="9489" max="9489" width="5.75" customWidth="1"/>
    <col min="9490" max="9490" width="3.75" customWidth="1"/>
    <col min="9491" max="9491" width="4.75" customWidth="1"/>
    <col min="9492" max="9492" width="5.75" customWidth="1"/>
    <col min="9493" max="9493" width="3.75" customWidth="1"/>
    <col min="9494" max="9494" width="4.75" customWidth="1"/>
    <col min="9495" max="9495" width="5.75" customWidth="1"/>
    <col min="9496" max="9496" width="3.75" customWidth="1"/>
    <col min="9497" max="9497" width="4.75" customWidth="1"/>
    <col min="9498" max="9498" width="5.75" customWidth="1"/>
    <col min="9729" max="9729" width="2.33203125" customWidth="1"/>
    <col min="9730" max="9730" width="5.4140625" customWidth="1"/>
    <col min="9731" max="9731" width="3.75" customWidth="1"/>
    <col min="9732" max="9732" width="4.75" customWidth="1"/>
    <col min="9733" max="9733" width="5.75" customWidth="1"/>
    <col min="9734" max="9734" width="3.75" customWidth="1"/>
    <col min="9735" max="9735" width="4.75" customWidth="1"/>
    <col min="9736" max="9736" width="5.75" customWidth="1"/>
    <col min="9737" max="9737" width="3.75" customWidth="1"/>
    <col min="9738" max="9738" width="4.75" customWidth="1"/>
    <col min="9739" max="9739" width="5.75" customWidth="1"/>
    <col min="9740" max="9740" width="3.75" customWidth="1"/>
    <col min="9741" max="9741" width="4.75" customWidth="1"/>
    <col min="9742" max="9742" width="5.75" customWidth="1"/>
    <col min="9743" max="9743" width="3.75" customWidth="1"/>
    <col min="9744" max="9744" width="4.75" customWidth="1"/>
    <col min="9745" max="9745" width="5.75" customWidth="1"/>
    <col min="9746" max="9746" width="3.75" customWidth="1"/>
    <col min="9747" max="9747" width="4.75" customWidth="1"/>
    <col min="9748" max="9748" width="5.75" customWidth="1"/>
    <col min="9749" max="9749" width="3.75" customWidth="1"/>
    <col min="9750" max="9750" width="4.75" customWidth="1"/>
    <col min="9751" max="9751" width="5.75" customWidth="1"/>
    <col min="9752" max="9752" width="3.75" customWidth="1"/>
    <col min="9753" max="9753" width="4.75" customWidth="1"/>
    <col min="9754" max="9754" width="5.75" customWidth="1"/>
    <col min="9985" max="9985" width="2.33203125" customWidth="1"/>
    <col min="9986" max="9986" width="5.4140625" customWidth="1"/>
    <col min="9987" max="9987" width="3.75" customWidth="1"/>
    <col min="9988" max="9988" width="4.75" customWidth="1"/>
    <col min="9989" max="9989" width="5.75" customWidth="1"/>
    <col min="9990" max="9990" width="3.75" customWidth="1"/>
    <col min="9991" max="9991" width="4.75" customWidth="1"/>
    <col min="9992" max="9992" width="5.75" customWidth="1"/>
    <col min="9993" max="9993" width="3.75" customWidth="1"/>
    <col min="9994" max="9994" width="4.75" customWidth="1"/>
    <col min="9995" max="9995" width="5.75" customWidth="1"/>
    <col min="9996" max="9996" width="3.75" customWidth="1"/>
    <col min="9997" max="9997" width="4.75" customWidth="1"/>
    <col min="9998" max="9998" width="5.75" customWidth="1"/>
    <col min="9999" max="9999" width="3.75" customWidth="1"/>
    <col min="10000" max="10000" width="4.75" customWidth="1"/>
    <col min="10001" max="10001" width="5.75" customWidth="1"/>
    <col min="10002" max="10002" width="3.75" customWidth="1"/>
    <col min="10003" max="10003" width="4.75" customWidth="1"/>
    <col min="10004" max="10004" width="5.75" customWidth="1"/>
    <col min="10005" max="10005" width="3.75" customWidth="1"/>
    <col min="10006" max="10006" width="4.75" customWidth="1"/>
    <col min="10007" max="10007" width="5.75" customWidth="1"/>
    <col min="10008" max="10008" width="3.75" customWidth="1"/>
    <col min="10009" max="10009" width="4.75" customWidth="1"/>
    <col min="10010" max="10010" width="5.75" customWidth="1"/>
    <col min="10241" max="10241" width="2.33203125" customWidth="1"/>
    <col min="10242" max="10242" width="5.4140625" customWidth="1"/>
    <col min="10243" max="10243" width="3.75" customWidth="1"/>
    <col min="10244" max="10244" width="4.75" customWidth="1"/>
    <col min="10245" max="10245" width="5.75" customWidth="1"/>
    <col min="10246" max="10246" width="3.75" customWidth="1"/>
    <col min="10247" max="10247" width="4.75" customWidth="1"/>
    <col min="10248" max="10248" width="5.75" customWidth="1"/>
    <col min="10249" max="10249" width="3.75" customWidth="1"/>
    <col min="10250" max="10250" width="4.75" customWidth="1"/>
    <col min="10251" max="10251" width="5.75" customWidth="1"/>
    <col min="10252" max="10252" width="3.75" customWidth="1"/>
    <col min="10253" max="10253" width="4.75" customWidth="1"/>
    <col min="10254" max="10254" width="5.75" customWidth="1"/>
    <col min="10255" max="10255" width="3.75" customWidth="1"/>
    <col min="10256" max="10256" width="4.75" customWidth="1"/>
    <col min="10257" max="10257" width="5.75" customWidth="1"/>
    <col min="10258" max="10258" width="3.75" customWidth="1"/>
    <col min="10259" max="10259" width="4.75" customWidth="1"/>
    <col min="10260" max="10260" width="5.75" customWidth="1"/>
    <col min="10261" max="10261" width="3.75" customWidth="1"/>
    <col min="10262" max="10262" width="4.75" customWidth="1"/>
    <col min="10263" max="10263" width="5.75" customWidth="1"/>
    <col min="10264" max="10264" width="3.75" customWidth="1"/>
    <col min="10265" max="10265" width="4.75" customWidth="1"/>
    <col min="10266" max="10266" width="5.75" customWidth="1"/>
    <col min="10497" max="10497" width="2.33203125" customWidth="1"/>
    <col min="10498" max="10498" width="5.4140625" customWidth="1"/>
    <col min="10499" max="10499" width="3.75" customWidth="1"/>
    <col min="10500" max="10500" width="4.75" customWidth="1"/>
    <col min="10501" max="10501" width="5.75" customWidth="1"/>
    <col min="10502" max="10502" width="3.75" customWidth="1"/>
    <col min="10503" max="10503" width="4.75" customWidth="1"/>
    <col min="10504" max="10504" width="5.75" customWidth="1"/>
    <col min="10505" max="10505" width="3.75" customWidth="1"/>
    <col min="10506" max="10506" width="4.75" customWidth="1"/>
    <col min="10507" max="10507" width="5.75" customWidth="1"/>
    <col min="10508" max="10508" width="3.75" customWidth="1"/>
    <col min="10509" max="10509" width="4.75" customWidth="1"/>
    <col min="10510" max="10510" width="5.75" customWidth="1"/>
    <col min="10511" max="10511" width="3.75" customWidth="1"/>
    <col min="10512" max="10512" width="4.75" customWidth="1"/>
    <col min="10513" max="10513" width="5.75" customWidth="1"/>
    <col min="10514" max="10514" width="3.75" customWidth="1"/>
    <col min="10515" max="10515" width="4.75" customWidth="1"/>
    <col min="10516" max="10516" width="5.75" customWidth="1"/>
    <col min="10517" max="10517" width="3.75" customWidth="1"/>
    <col min="10518" max="10518" width="4.75" customWidth="1"/>
    <col min="10519" max="10519" width="5.75" customWidth="1"/>
    <col min="10520" max="10520" width="3.75" customWidth="1"/>
    <col min="10521" max="10521" width="4.75" customWidth="1"/>
    <col min="10522" max="10522" width="5.75" customWidth="1"/>
    <col min="10753" max="10753" width="2.33203125" customWidth="1"/>
    <col min="10754" max="10754" width="5.4140625" customWidth="1"/>
    <col min="10755" max="10755" width="3.75" customWidth="1"/>
    <col min="10756" max="10756" width="4.75" customWidth="1"/>
    <col min="10757" max="10757" width="5.75" customWidth="1"/>
    <col min="10758" max="10758" width="3.75" customWidth="1"/>
    <col min="10759" max="10759" width="4.75" customWidth="1"/>
    <col min="10760" max="10760" width="5.75" customWidth="1"/>
    <col min="10761" max="10761" width="3.75" customWidth="1"/>
    <col min="10762" max="10762" width="4.75" customWidth="1"/>
    <col min="10763" max="10763" width="5.75" customWidth="1"/>
    <col min="10764" max="10764" width="3.75" customWidth="1"/>
    <col min="10765" max="10765" width="4.75" customWidth="1"/>
    <col min="10766" max="10766" width="5.75" customWidth="1"/>
    <col min="10767" max="10767" width="3.75" customWidth="1"/>
    <col min="10768" max="10768" width="4.75" customWidth="1"/>
    <col min="10769" max="10769" width="5.75" customWidth="1"/>
    <col min="10770" max="10770" width="3.75" customWidth="1"/>
    <col min="10771" max="10771" width="4.75" customWidth="1"/>
    <col min="10772" max="10772" width="5.75" customWidth="1"/>
    <col min="10773" max="10773" width="3.75" customWidth="1"/>
    <col min="10774" max="10774" width="4.75" customWidth="1"/>
    <col min="10775" max="10775" width="5.75" customWidth="1"/>
    <col min="10776" max="10776" width="3.75" customWidth="1"/>
    <col min="10777" max="10777" width="4.75" customWidth="1"/>
    <col min="10778" max="10778" width="5.75" customWidth="1"/>
    <col min="11009" max="11009" width="2.33203125" customWidth="1"/>
    <col min="11010" max="11010" width="5.4140625" customWidth="1"/>
    <col min="11011" max="11011" width="3.75" customWidth="1"/>
    <col min="11012" max="11012" width="4.75" customWidth="1"/>
    <col min="11013" max="11013" width="5.75" customWidth="1"/>
    <col min="11014" max="11014" width="3.75" customWidth="1"/>
    <col min="11015" max="11015" width="4.75" customWidth="1"/>
    <col min="11016" max="11016" width="5.75" customWidth="1"/>
    <col min="11017" max="11017" width="3.75" customWidth="1"/>
    <col min="11018" max="11018" width="4.75" customWidth="1"/>
    <col min="11019" max="11019" width="5.75" customWidth="1"/>
    <col min="11020" max="11020" width="3.75" customWidth="1"/>
    <col min="11021" max="11021" width="4.75" customWidth="1"/>
    <col min="11022" max="11022" width="5.75" customWidth="1"/>
    <col min="11023" max="11023" width="3.75" customWidth="1"/>
    <col min="11024" max="11024" width="4.75" customWidth="1"/>
    <col min="11025" max="11025" width="5.75" customWidth="1"/>
    <col min="11026" max="11026" width="3.75" customWidth="1"/>
    <col min="11027" max="11027" width="4.75" customWidth="1"/>
    <col min="11028" max="11028" width="5.75" customWidth="1"/>
    <col min="11029" max="11029" width="3.75" customWidth="1"/>
    <col min="11030" max="11030" width="4.75" customWidth="1"/>
    <col min="11031" max="11031" width="5.75" customWidth="1"/>
    <col min="11032" max="11032" width="3.75" customWidth="1"/>
    <col min="11033" max="11033" width="4.75" customWidth="1"/>
    <col min="11034" max="11034" width="5.75" customWidth="1"/>
    <col min="11265" max="11265" width="2.33203125" customWidth="1"/>
    <col min="11266" max="11266" width="5.4140625" customWidth="1"/>
    <col min="11267" max="11267" width="3.75" customWidth="1"/>
    <col min="11268" max="11268" width="4.75" customWidth="1"/>
    <col min="11269" max="11269" width="5.75" customWidth="1"/>
    <col min="11270" max="11270" width="3.75" customWidth="1"/>
    <col min="11271" max="11271" width="4.75" customWidth="1"/>
    <col min="11272" max="11272" width="5.75" customWidth="1"/>
    <col min="11273" max="11273" width="3.75" customWidth="1"/>
    <col min="11274" max="11274" width="4.75" customWidth="1"/>
    <col min="11275" max="11275" width="5.75" customWidth="1"/>
    <col min="11276" max="11276" width="3.75" customWidth="1"/>
    <col min="11277" max="11277" width="4.75" customWidth="1"/>
    <col min="11278" max="11278" width="5.75" customWidth="1"/>
    <col min="11279" max="11279" width="3.75" customWidth="1"/>
    <col min="11280" max="11280" width="4.75" customWidth="1"/>
    <col min="11281" max="11281" width="5.75" customWidth="1"/>
    <col min="11282" max="11282" width="3.75" customWidth="1"/>
    <col min="11283" max="11283" width="4.75" customWidth="1"/>
    <col min="11284" max="11284" width="5.75" customWidth="1"/>
    <col min="11285" max="11285" width="3.75" customWidth="1"/>
    <col min="11286" max="11286" width="4.75" customWidth="1"/>
    <col min="11287" max="11287" width="5.75" customWidth="1"/>
    <col min="11288" max="11288" width="3.75" customWidth="1"/>
    <col min="11289" max="11289" width="4.75" customWidth="1"/>
    <col min="11290" max="11290" width="5.75" customWidth="1"/>
    <col min="11521" max="11521" width="2.33203125" customWidth="1"/>
    <col min="11522" max="11522" width="5.4140625" customWidth="1"/>
    <col min="11523" max="11523" width="3.75" customWidth="1"/>
    <col min="11524" max="11524" width="4.75" customWidth="1"/>
    <col min="11525" max="11525" width="5.75" customWidth="1"/>
    <col min="11526" max="11526" width="3.75" customWidth="1"/>
    <col min="11527" max="11527" width="4.75" customWidth="1"/>
    <col min="11528" max="11528" width="5.75" customWidth="1"/>
    <col min="11529" max="11529" width="3.75" customWidth="1"/>
    <col min="11530" max="11530" width="4.75" customWidth="1"/>
    <col min="11531" max="11531" width="5.75" customWidth="1"/>
    <col min="11532" max="11532" width="3.75" customWidth="1"/>
    <col min="11533" max="11533" width="4.75" customWidth="1"/>
    <col min="11534" max="11534" width="5.75" customWidth="1"/>
    <col min="11535" max="11535" width="3.75" customWidth="1"/>
    <col min="11536" max="11536" width="4.75" customWidth="1"/>
    <col min="11537" max="11537" width="5.75" customWidth="1"/>
    <col min="11538" max="11538" width="3.75" customWidth="1"/>
    <col min="11539" max="11539" width="4.75" customWidth="1"/>
    <col min="11540" max="11540" width="5.75" customWidth="1"/>
    <col min="11541" max="11541" width="3.75" customWidth="1"/>
    <col min="11542" max="11542" width="4.75" customWidth="1"/>
    <col min="11543" max="11543" width="5.75" customWidth="1"/>
    <col min="11544" max="11544" width="3.75" customWidth="1"/>
    <col min="11545" max="11545" width="4.75" customWidth="1"/>
    <col min="11546" max="11546" width="5.75" customWidth="1"/>
    <col min="11777" max="11777" width="2.33203125" customWidth="1"/>
    <col min="11778" max="11778" width="5.4140625" customWidth="1"/>
    <col min="11779" max="11779" width="3.75" customWidth="1"/>
    <col min="11780" max="11780" width="4.75" customWidth="1"/>
    <col min="11781" max="11781" width="5.75" customWidth="1"/>
    <col min="11782" max="11782" width="3.75" customWidth="1"/>
    <col min="11783" max="11783" width="4.75" customWidth="1"/>
    <col min="11784" max="11784" width="5.75" customWidth="1"/>
    <col min="11785" max="11785" width="3.75" customWidth="1"/>
    <col min="11786" max="11786" width="4.75" customWidth="1"/>
    <col min="11787" max="11787" width="5.75" customWidth="1"/>
    <col min="11788" max="11788" width="3.75" customWidth="1"/>
    <col min="11789" max="11789" width="4.75" customWidth="1"/>
    <col min="11790" max="11790" width="5.75" customWidth="1"/>
    <col min="11791" max="11791" width="3.75" customWidth="1"/>
    <col min="11792" max="11792" width="4.75" customWidth="1"/>
    <col min="11793" max="11793" width="5.75" customWidth="1"/>
    <col min="11794" max="11794" width="3.75" customWidth="1"/>
    <col min="11795" max="11795" width="4.75" customWidth="1"/>
    <col min="11796" max="11796" width="5.75" customWidth="1"/>
    <col min="11797" max="11797" width="3.75" customWidth="1"/>
    <col min="11798" max="11798" width="4.75" customWidth="1"/>
    <col min="11799" max="11799" width="5.75" customWidth="1"/>
    <col min="11800" max="11800" width="3.75" customWidth="1"/>
    <col min="11801" max="11801" width="4.75" customWidth="1"/>
    <col min="11802" max="11802" width="5.75" customWidth="1"/>
    <col min="12033" max="12033" width="2.33203125" customWidth="1"/>
    <col min="12034" max="12034" width="5.4140625" customWidth="1"/>
    <col min="12035" max="12035" width="3.75" customWidth="1"/>
    <col min="12036" max="12036" width="4.75" customWidth="1"/>
    <col min="12037" max="12037" width="5.75" customWidth="1"/>
    <col min="12038" max="12038" width="3.75" customWidth="1"/>
    <col min="12039" max="12039" width="4.75" customWidth="1"/>
    <col min="12040" max="12040" width="5.75" customWidth="1"/>
    <col min="12041" max="12041" width="3.75" customWidth="1"/>
    <col min="12042" max="12042" width="4.75" customWidth="1"/>
    <col min="12043" max="12043" width="5.75" customWidth="1"/>
    <col min="12044" max="12044" width="3.75" customWidth="1"/>
    <col min="12045" max="12045" width="4.75" customWidth="1"/>
    <col min="12046" max="12046" width="5.75" customWidth="1"/>
    <col min="12047" max="12047" width="3.75" customWidth="1"/>
    <col min="12048" max="12048" width="4.75" customWidth="1"/>
    <col min="12049" max="12049" width="5.75" customWidth="1"/>
    <col min="12050" max="12050" width="3.75" customWidth="1"/>
    <col min="12051" max="12051" width="4.75" customWidth="1"/>
    <col min="12052" max="12052" width="5.75" customWidth="1"/>
    <col min="12053" max="12053" width="3.75" customWidth="1"/>
    <col min="12054" max="12054" width="4.75" customWidth="1"/>
    <col min="12055" max="12055" width="5.75" customWidth="1"/>
    <col min="12056" max="12056" width="3.75" customWidth="1"/>
    <col min="12057" max="12057" width="4.75" customWidth="1"/>
    <col min="12058" max="12058" width="5.75" customWidth="1"/>
    <col min="12289" max="12289" width="2.33203125" customWidth="1"/>
    <col min="12290" max="12290" width="5.4140625" customWidth="1"/>
    <col min="12291" max="12291" width="3.75" customWidth="1"/>
    <col min="12292" max="12292" width="4.75" customWidth="1"/>
    <col min="12293" max="12293" width="5.75" customWidth="1"/>
    <col min="12294" max="12294" width="3.75" customWidth="1"/>
    <col min="12295" max="12295" width="4.75" customWidth="1"/>
    <col min="12296" max="12296" width="5.75" customWidth="1"/>
    <col min="12297" max="12297" width="3.75" customWidth="1"/>
    <col min="12298" max="12298" width="4.75" customWidth="1"/>
    <col min="12299" max="12299" width="5.75" customWidth="1"/>
    <col min="12300" max="12300" width="3.75" customWidth="1"/>
    <col min="12301" max="12301" width="4.75" customWidth="1"/>
    <col min="12302" max="12302" width="5.75" customWidth="1"/>
    <col min="12303" max="12303" width="3.75" customWidth="1"/>
    <col min="12304" max="12304" width="4.75" customWidth="1"/>
    <col min="12305" max="12305" width="5.75" customWidth="1"/>
    <col min="12306" max="12306" width="3.75" customWidth="1"/>
    <col min="12307" max="12307" width="4.75" customWidth="1"/>
    <col min="12308" max="12308" width="5.75" customWidth="1"/>
    <col min="12309" max="12309" width="3.75" customWidth="1"/>
    <col min="12310" max="12310" width="4.75" customWidth="1"/>
    <col min="12311" max="12311" width="5.75" customWidth="1"/>
    <col min="12312" max="12312" width="3.75" customWidth="1"/>
    <col min="12313" max="12313" width="4.75" customWidth="1"/>
    <col min="12314" max="12314" width="5.75" customWidth="1"/>
    <col min="12545" max="12545" width="2.33203125" customWidth="1"/>
    <col min="12546" max="12546" width="5.4140625" customWidth="1"/>
    <col min="12547" max="12547" width="3.75" customWidth="1"/>
    <col min="12548" max="12548" width="4.75" customWidth="1"/>
    <col min="12549" max="12549" width="5.75" customWidth="1"/>
    <col min="12550" max="12550" width="3.75" customWidth="1"/>
    <col min="12551" max="12551" width="4.75" customWidth="1"/>
    <col min="12552" max="12552" width="5.75" customWidth="1"/>
    <col min="12553" max="12553" width="3.75" customWidth="1"/>
    <col min="12554" max="12554" width="4.75" customWidth="1"/>
    <col min="12555" max="12555" width="5.75" customWidth="1"/>
    <col min="12556" max="12556" width="3.75" customWidth="1"/>
    <col min="12557" max="12557" width="4.75" customWidth="1"/>
    <col min="12558" max="12558" width="5.75" customWidth="1"/>
    <col min="12559" max="12559" width="3.75" customWidth="1"/>
    <col min="12560" max="12560" width="4.75" customWidth="1"/>
    <col min="12561" max="12561" width="5.75" customWidth="1"/>
    <col min="12562" max="12562" width="3.75" customWidth="1"/>
    <col min="12563" max="12563" width="4.75" customWidth="1"/>
    <col min="12564" max="12564" width="5.75" customWidth="1"/>
    <col min="12565" max="12565" width="3.75" customWidth="1"/>
    <col min="12566" max="12566" width="4.75" customWidth="1"/>
    <col min="12567" max="12567" width="5.75" customWidth="1"/>
    <col min="12568" max="12568" width="3.75" customWidth="1"/>
    <col min="12569" max="12569" width="4.75" customWidth="1"/>
    <col min="12570" max="12570" width="5.75" customWidth="1"/>
    <col min="12801" max="12801" width="2.33203125" customWidth="1"/>
    <col min="12802" max="12802" width="5.4140625" customWidth="1"/>
    <col min="12803" max="12803" width="3.75" customWidth="1"/>
    <col min="12804" max="12804" width="4.75" customWidth="1"/>
    <col min="12805" max="12805" width="5.75" customWidth="1"/>
    <col min="12806" max="12806" width="3.75" customWidth="1"/>
    <col min="12807" max="12807" width="4.75" customWidth="1"/>
    <col min="12808" max="12808" width="5.75" customWidth="1"/>
    <col min="12809" max="12809" width="3.75" customWidth="1"/>
    <col min="12810" max="12810" width="4.75" customWidth="1"/>
    <col min="12811" max="12811" width="5.75" customWidth="1"/>
    <col min="12812" max="12812" width="3.75" customWidth="1"/>
    <col min="12813" max="12813" width="4.75" customWidth="1"/>
    <col min="12814" max="12814" width="5.75" customWidth="1"/>
    <col min="12815" max="12815" width="3.75" customWidth="1"/>
    <col min="12816" max="12816" width="4.75" customWidth="1"/>
    <col min="12817" max="12817" width="5.75" customWidth="1"/>
    <col min="12818" max="12818" width="3.75" customWidth="1"/>
    <col min="12819" max="12819" width="4.75" customWidth="1"/>
    <col min="12820" max="12820" width="5.75" customWidth="1"/>
    <col min="12821" max="12821" width="3.75" customWidth="1"/>
    <col min="12822" max="12822" width="4.75" customWidth="1"/>
    <col min="12823" max="12823" width="5.75" customWidth="1"/>
    <col min="12824" max="12824" width="3.75" customWidth="1"/>
    <col min="12825" max="12825" width="4.75" customWidth="1"/>
    <col min="12826" max="12826" width="5.75" customWidth="1"/>
    <col min="13057" max="13057" width="2.33203125" customWidth="1"/>
    <col min="13058" max="13058" width="5.4140625" customWidth="1"/>
    <col min="13059" max="13059" width="3.75" customWidth="1"/>
    <col min="13060" max="13060" width="4.75" customWidth="1"/>
    <col min="13061" max="13061" width="5.75" customWidth="1"/>
    <col min="13062" max="13062" width="3.75" customWidth="1"/>
    <col min="13063" max="13063" width="4.75" customWidth="1"/>
    <col min="13064" max="13064" width="5.75" customWidth="1"/>
    <col min="13065" max="13065" width="3.75" customWidth="1"/>
    <col min="13066" max="13066" width="4.75" customWidth="1"/>
    <col min="13067" max="13067" width="5.75" customWidth="1"/>
    <col min="13068" max="13068" width="3.75" customWidth="1"/>
    <col min="13069" max="13069" width="4.75" customWidth="1"/>
    <col min="13070" max="13070" width="5.75" customWidth="1"/>
    <col min="13071" max="13071" width="3.75" customWidth="1"/>
    <col min="13072" max="13072" width="4.75" customWidth="1"/>
    <col min="13073" max="13073" width="5.75" customWidth="1"/>
    <col min="13074" max="13074" width="3.75" customWidth="1"/>
    <col min="13075" max="13075" width="4.75" customWidth="1"/>
    <col min="13076" max="13076" width="5.75" customWidth="1"/>
    <col min="13077" max="13077" width="3.75" customWidth="1"/>
    <col min="13078" max="13078" width="4.75" customWidth="1"/>
    <col min="13079" max="13079" width="5.75" customWidth="1"/>
    <col min="13080" max="13080" width="3.75" customWidth="1"/>
    <col min="13081" max="13081" width="4.75" customWidth="1"/>
    <col min="13082" max="13082" width="5.75" customWidth="1"/>
    <col min="13313" max="13313" width="2.33203125" customWidth="1"/>
    <col min="13314" max="13314" width="5.4140625" customWidth="1"/>
    <col min="13315" max="13315" width="3.75" customWidth="1"/>
    <col min="13316" max="13316" width="4.75" customWidth="1"/>
    <col min="13317" max="13317" width="5.75" customWidth="1"/>
    <col min="13318" max="13318" width="3.75" customWidth="1"/>
    <col min="13319" max="13319" width="4.75" customWidth="1"/>
    <col min="13320" max="13320" width="5.75" customWidth="1"/>
    <col min="13321" max="13321" width="3.75" customWidth="1"/>
    <col min="13322" max="13322" width="4.75" customWidth="1"/>
    <col min="13323" max="13323" width="5.75" customWidth="1"/>
    <col min="13324" max="13324" width="3.75" customWidth="1"/>
    <col min="13325" max="13325" width="4.75" customWidth="1"/>
    <col min="13326" max="13326" width="5.75" customWidth="1"/>
    <col min="13327" max="13327" width="3.75" customWidth="1"/>
    <col min="13328" max="13328" width="4.75" customWidth="1"/>
    <col min="13329" max="13329" width="5.75" customWidth="1"/>
    <col min="13330" max="13330" width="3.75" customWidth="1"/>
    <col min="13331" max="13331" width="4.75" customWidth="1"/>
    <col min="13332" max="13332" width="5.75" customWidth="1"/>
    <col min="13333" max="13333" width="3.75" customWidth="1"/>
    <col min="13334" max="13334" width="4.75" customWidth="1"/>
    <col min="13335" max="13335" width="5.75" customWidth="1"/>
    <col min="13336" max="13336" width="3.75" customWidth="1"/>
    <col min="13337" max="13337" width="4.75" customWidth="1"/>
    <col min="13338" max="13338" width="5.75" customWidth="1"/>
    <col min="13569" max="13569" width="2.33203125" customWidth="1"/>
    <col min="13570" max="13570" width="5.4140625" customWidth="1"/>
    <col min="13571" max="13571" width="3.75" customWidth="1"/>
    <col min="13572" max="13572" width="4.75" customWidth="1"/>
    <col min="13573" max="13573" width="5.75" customWidth="1"/>
    <col min="13574" max="13574" width="3.75" customWidth="1"/>
    <col min="13575" max="13575" width="4.75" customWidth="1"/>
    <col min="13576" max="13576" width="5.75" customWidth="1"/>
    <col min="13577" max="13577" width="3.75" customWidth="1"/>
    <col min="13578" max="13578" width="4.75" customWidth="1"/>
    <col min="13579" max="13579" width="5.75" customWidth="1"/>
    <col min="13580" max="13580" width="3.75" customWidth="1"/>
    <col min="13581" max="13581" width="4.75" customWidth="1"/>
    <col min="13582" max="13582" width="5.75" customWidth="1"/>
    <col min="13583" max="13583" width="3.75" customWidth="1"/>
    <col min="13584" max="13584" width="4.75" customWidth="1"/>
    <col min="13585" max="13585" width="5.75" customWidth="1"/>
    <col min="13586" max="13586" width="3.75" customWidth="1"/>
    <col min="13587" max="13587" width="4.75" customWidth="1"/>
    <col min="13588" max="13588" width="5.75" customWidth="1"/>
    <col min="13589" max="13589" width="3.75" customWidth="1"/>
    <col min="13590" max="13590" width="4.75" customWidth="1"/>
    <col min="13591" max="13591" width="5.75" customWidth="1"/>
    <col min="13592" max="13592" width="3.75" customWidth="1"/>
    <col min="13593" max="13593" width="4.75" customWidth="1"/>
    <col min="13594" max="13594" width="5.75" customWidth="1"/>
    <col min="13825" max="13825" width="2.33203125" customWidth="1"/>
    <col min="13826" max="13826" width="5.4140625" customWidth="1"/>
    <col min="13827" max="13827" width="3.75" customWidth="1"/>
    <col min="13828" max="13828" width="4.75" customWidth="1"/>
    <col min="13829" max="13829" width="5.75" customWidth="1"/>
    <col min="13830" max="13830" width="3.75" customWidth="1"/>
    <col min="13831" max="13831" width="4.75" customWidth="1"/>
    <col min="13832" max="13832" width="5.75" customWidth="1"/>
    <col min="13833" max="13833" width="3.75" customWidth="1"/>
    <col min="13834" max="13834" width="4.75" customWidth="1"/>
    <col min="13835" max="13835" width="5.75" customWidth="1"/>
    <col min="13836" max="13836" width="3.75" customWidth="1"/>
    <col min="13837" max="13837" width="4.75" customWidth="1"/>
    <col min="13838" max="13838" width="5.75" customWidth="1"/>
    <col min="13839" max="13839" width="3.75" customWidth="1"/>
    <col min="13840" max="13840" width="4.75" customWidth="1"/>
    <col min="13841" max="13841" width="5.75" customWidth="1"/>
    <col min="13842" max="13842" width="3.75" customWidth="1"/>
    <col min="13843" max="13843" width="4.75" customWidth="1"/>
    <col min="13844" max="13844" width="5.75" customWidth="1"/>
    <col min="13845" max="13845" width="3.75" customWidth="1"/>
    <col min="13846" max="13846" width="4.75" customWidth="1"/>
    <col min="13847" max="13847" width="5.75" customWidth="1"/>
    <col min="13848" max="13848" width="3.75" customWidth="1"/>
    <col min="13849" max="13849" width="4.75" customWidth="1"/>
    <col min="13850" max="13850" width="5.75" customWidth="1"/>
    <col min="14081" max="14081" width="2.33203125" customWidth="1"/>
    <col min="14082" max="14082" width="5.4140625" customWidth="1"/>
    <col min="14083" max="14083" width="3.75" customWidth="1"/>
    <col min="14084" max="14084" width="4.75" customWidth="1"/>
    <col min="14085" max="14085" width="5.75" customWidth="1"/>
    <col min="14086" max="14086" width="3.75" customWidth="1"/>
    <col min="14087" max="14087" width="4.75" customWidth="1"/>
    <col min="14088" max="14088" width="5.75" customWidth="1"/>
    <col min="14089" max="14089" width="3.75" customWidth="1"/>
    <col min="14090" max="14090" width="4.75" customWidth="1"/>
    <col min="14091" max="14091" width="5.75" customWidth="1"/>
    <col min="14092" max="14092" width="3.75" customWidth="1"/>
    <col min="14093" max="14093" width="4.75" customWidth="1"/>
    <col min="14094" max="14094" width="5.75" customWidth="1"/>
    <col min="14095" max="14095" width="3.75" customWidth="1"/>
    <col min="14096" max="14096" width="4.75" customWidth="1"/>
    <col min="14097" max="14097" width="5.75" customWidth="1"/>
    <col min="14098" max="14098" width="3.75" customWidth="1"/>
    <col min="14099" max="14099" width="4.75" customWidth="1"/>
    <col min="14100" max="14100" width="5.75" customWidth="1"/>
    <col min="14101" max="14101" width="3.75" customWidth="1"/>
    <col min="14102" max="14102" width="4.75" customWidth="1"/>
    <col min="14103" max="14103" width="5.75" customWidth="1"/>
    <col min="14104" max="14104" width="3.75" customWidth="1"/>
    <col min="14105" max="14105" width="4.75" customWidth="1"/>
    <col min="14106" max="14106" width="5.75" customWidth="1"/>
    <col min="14337" max="14337" width="2.33203125" customWidth="1"/>
    <col min="14338" max="14338" width="5.4140625" customWidth="1"/>
    <col min="14339" max="14339" width="3.75" customWidth="1"/>
    <col min="14340" max="14340" width="4.75" customWidth="1"/>
    <col min="14341" max="14341" width="5.75" customWidth="1"/>
    <col min="14342" max="14342" width="3.75" customWidth="1"/>
    <col min="14343" max="14343" width="4.75" customWidth="1"/>
    <col min="14344" max="14344" width="5.75" customWidth="1"/>
    <col min="14345" max="14345" width="3.75" customWidth="1"/>
    <col min="14346" max="14346" width="4.75" customWidth="1"/>
    <col min="14347" max="14347" width="5.75" customWidth="1"/>
    <col min="14348" max="14348" width="3.75" customWidth="1"/>
    <col min="14349" max="14349" width="4.75" customWidth="1"/>
    <col min="14350" max="14350" width="5.75" customWidth="1"/>
    <col min="14351" max="14351" width="3.75" customWidth="1"/>
    <col min="14352" max="14352" width="4.75" customWidth="1"/>
    <col min="14353" max="14353" width="5.75" customWidth="1"/>
    <col min="14354" max="14354" width="3.75" customWidth="1"/>
    <col min="14355" max="14355" width="4.75" customWidth="1"/>
    <col min="14356" max="14356" width="5.75" customWidth="1"/>
    <col min="14357" max="14357" width="3.75" customWidth="1"/>
    <col min="14358" max="14358" width="4.75" customWidth="1"/>
    <col min="14359" max="14359" width="5.75" customWidth="1"/>
    <col min="14360" max="14360" width="3.75" customWidth="1"/>
    <col min="14361" max="14361" width="4.75" customWidth="1"/>
    <col min="14362" max="14362" width="5.75" customWidth="1"/>
    <col min="14593" max="14593" width="2.33203125" customWidth="1"/>
    <col min="14594" max="14594" width="5.4140625" customWidth="1"/>
    <col min="14595" max="14595" width="3.75" customWidth="1"/>
    <col min="14596" max="14596" width="4.75" customWidth="1"/>
    <col min="14597" max="14597" width="5.75" customWidth="1"/>
    <col min="14598" max="14598" width="3.75" customWidth="1"/>
    <col min="14599" max="14599" width="4.75" customWidth="1"/>
    <col min="14600" max="14600" width="5.75" customWidth="1"/>
    <col min="14601" max="14601" width="3.75" customWidth="1"/>
    <col min="14602" max="14602" width="4.75" customWidth="1"/>
    <col min="14603" max="14603" width="5.75" customWidth="1"/>
    <col min="14604" max="14604" width="3.75" customWidth="1"/>
    <col min="14605" max="14605" width="4.75" customWidth="1"/>
    <col min="14606" max="14606" width="5.75" customWidth="1"/>
    <col min="14607" max="14607" width="3.75" customWidth="1"/>
    <col min="14608" max="14608" width="4.75" customWidth="1"/>
    <col min="14609" max="14609" width="5.75" customWidth="1"/>
    <col min="14610" max="14610" width="3.75" customWidth="1"/>
    <col min="14611" max="14611" width="4.75" customWidth="1"/>
    <col min="14612" max="14612" width="5.75" customWidth="1"/>
    <col min="14613" max="14613" width="3.75" customWidth="1"/>
    <col min="14614" max="14614" width="4.75" customWidth="1"/>
    <col min="14615" max="14615" width="5.75" customWidth="1"/>
    <col min="14616" max="14616" width="3.75" customWidth="1"/>
    <col min="14617" max="14617" width="4.75" customWidth="1"/>
    <col min="14618" max="14618" width="5.75" customWidth="1"/>
    <col min="14849" max="14849" width="2.33203125" customWidth="1"/>
    <col min="14850" max="14850" width="5.4140625" customWidth="1"/>
    <col min="14851" max="14851" width="3.75" customWidth="1"/>
    <col min="14852" max="14852" width="4.75" customWidth="1"/>
    <col min="14853" max="14853" width="5.75" customWidth="1"/>
    <col min="14854" max="14854" width="3.75" customWidth="1"/>
    <col min="14855" max="14855" width="4.75" customWidth="1"/>
    <col min="14856" max="14856" width="5.75" customWidth="1"/>
    <col min="14857" max="14857" width="3.75" customWidth="1"/>
    <col min="14858" max="14858" width="4.75" customWidth="1"/>
    <col min="14859" max="14859" width="5.75" customWidth="1"/>
    <col min="14860" max="14860" width="3.75" customWidth="1"/>
    <col min="14861" max="14861" width="4.75" customWidth="1"/>
    <col min="14862" max="14862" width="5.75" customWidth="1"/>
    <col min="14863" max="14863" width="3.75" customWidth="1"/>
    <col min="14864" max="14864" width="4.75" customWidth="1"/>
    <col min="14865" max="14865" width="5.75" customWidth="1"/>
    <col min="14866" max="14866" width="3.75" customWidth="1"/>
    <col min="14867" max="14867" width="4.75" customWidth="1"/>
    <col min="14868" max="14868" width="5.75" customWidth="1"/>
    <col min="14869" max="14869" width="3.75" customWidth="1"/>
    <col min="14870" max="14870" width="4.75" customWidth="1"/>
    <col min="14871" max="14871" width="5.75" customWidth="1"/>
    <col min="14872" max="14872" width="3.75" customWidth="1"/>
    <col min="14873" max="14873" width="4.75" customWidth="1"/>
    <col min="14874" max="14874" width="5.75" customWidth="1"/>
    <col min="15105" max="15105" width="2.33203125" customWidth="1"/>
    <col min="15106" max="15106" width="5.4140625" customWidth="1"/>
    <col min="15107" max="15107" width="3.75" customWidth="1"/>
    <col min="15108" max="15108" width="4.75" customWidth="1"/>
    <col min="15109" max="15109" width="5.75" customWidth="1"/>
    <col min="15110" max="15110" width="3.75" customWidth="1"/>
    <col min="15111" max="15111" width="4.75" customWidth="1"/>
    <col min="15112" max="15112" width="5.75" customWidth="1"/>
    <col min="15113" max="15113" width="3.75" customWidth="1"/>
    <col min="15114" max="15114" width="4.75" customWidth="1"/>
    <col min="15115" max="15115" width="5.75" customWidth="1"/>
    <col min="15116" max="15116" width="3.75" customWidth="1"/>
    <col min="15117" max="15117" width="4.75" customWidth="1"/>
    <col min="15118" max="15118" width="5.75" customWidth="1"/>
    <col min="15119" max="15119" width="3.75" customWidth="1"/>
    <col min="15120" max="15120" width="4.75" customWidth="1"/>
    <col min="15121" max="15121" width="5.75" customWidth="1"/>
    <col min="15122" max="15122" width="3.75" customWidth="1"/>
    <col min="15123" max="15123" width="4.75" customWidth="1"/>
    <col min="15124" max="15124" width="5.75" customWidth="1"/>
    <col min="15125" max="15125" width="3.75" customWidth="1"/>
    <col min="15126" max="15126" width="4.75" customWidth="1"/>
    <col min="15127" max="15127" width="5.75" customWidth="1"/>
    <col min="15128" max="15128" width="3.75" customWidth="1"/>
    <col min="15129" max="15129" width="4.75" customWidth="1"/>
    <col min="15130" max="15130" width="5.75" customWidth="1"/>
    <col min="15361" max="15361" width="2.33203125" customWidth="1"/>
    <col min="15362" max="15362" width="5.4140625" customWidth="1"/>
    <col min="15363" max="15363" width="3.75" customWidth="1"/>
    <col min="15364" max="15364" width="4.75" customWidth="1"/>
    <col min="15365" max="15365" width="5.75" customWidth="1"/>
    <col min="15366" max="15366" width="3.75" customWidth="1"/>
    <col min="15367" max="15367" width="4.75" customWidth="1"/>
    <col min="15368" max="15368" width="5.75" customWidth="1"/>
    <col min="15369" max="15369" width="3.75" customWidth="1"/>
    <col min="15370" max="15370" width="4.75" customWidth="1"/>
    <col min="15371" max="15371" width="5.75" customWidth="1"/>
    <col min="15372" max="15372" width="3.75" customWidth="1"/>
    <col min="15373" max="15373" width="4.75" customWidth="1"/>
    <col min="15374" max="15374" width="5.75" customWidth="1"/>
    <col min="15375" max="15375" width="3.75" customWidth="1"/>
    <col min="15376" max="15376" width="4.75" customWidth="1"/>
    <col min="15377" max="15377" width="5.75" customWidth="1"/>
    <col min="15378" max="15378" width="3.75" customWidth="1"/>
    <col min="15379" max="15379" width="4.75" customWidth="1"/>
    <col min="15380" max="15380" width="5.75" customWidth="1"/>
    <col min="15381" max="15381" width="3.75" customWidth="1"/>
    <col min="15382" max="15382" width="4.75" customWidth="1"/>
    <col min="15383" max="15383" width="5.75" customWidth="1"/>
    <col min="15384" max="15384" width="3.75" customWidth="1"/>
    <col min="15385" max="15385" width="4.75" customWidth="1"/>
    <col min="15386" max="15386" width="5.75" customWidth="1"/>
    <col min="15617" max="15617" width="2.33203125" customWidth="1"/>
    <col min="15618" max="15618" width="5.4140625" customWidth="1"/>
    <col min="15619" max="15619" width="3.75" customWidth="1"/>
    <col min="15620" max="15620" width="4.75" customWidth="1"/>
    <col min="15621" max="15621" width="5.75" customWidth="1"/>
    <col min="15622" max="15622" width="3.75" customWidth="1"/>
    <col min="15623" max="15623" width="4.75" customWidth="1"/>
    <col min="15624" max="15624" width="5.75" customWidth="1"/>
    <col min="15625" max="15625" width="3.75" customWidth="1"/>
    <col min="15626" max="15626" width="4.75" customWidth="1"/>
    <col min="15627" max="15627" width="5.75" customWidth="1"/>
    <col min="15628" max="15628" width="3.75" customWidth="1"/>
    <col min="15629" max="15629" width="4.75" customWidth="1"/>
    <col min="15630" max="15630" width="5.75" customWidth="1"/>
    <col min="15631" max="15631" width="3.75" customWidth="1"/>
    <col min="15632" max="15632" width="4.75" customWidth="1"/>
    <col min="15633" max="15633" width="5.75" customWidth="1"/>
    <col min="15634" max="15634" width="3.75" customWidth="1"/>
    <col min="15635" max="15635" width="4.75" customWidth="1"/>
    <col min="15636" max="15636" width="5.75" customWidth="1"/>
    <col min="15637" max="15637" width="3.75" customWidth="1"/>
    <col min="15638" max="15638" width="4.75" customWidth="1"/>
    <col min="15639" max="15639" width="5.75" customWidth="1"/>
    <col min="15640" max="15640" width="3.75" customWidth="1"/>
    <col min="15641" max="15641" width="4.75" customWidth="1"/>
    <col min="15642" max="15642" width="5.75" customWidth="1"/>
    <col min="15873" max="15873" width="2.33203125" customWidth="1"/>
    <col min="15874" max="15874" width="5.4140625" customWidth="1"/>
    <col min="15875" max="15875" width="3.75" customWidth="1"/>
    <col min="15876" max="15876" width="4.75" customWidth="1"/>
    <col min="15877" max="15877" width="5.75" customWidth="1"/>
    <col min="15878" max="15878" width="3.75" customWidth="1"/>
    <col min="15879" max="15879" width="4.75" customWidth="1"/>
    <col min="15880" max="15880" width="5.75" customWidth="1"/>
    <col min="15881" max="15881" width="3.75" customWidth="1"/>
    <col min="15882" max="15882" width="4.75" customWidth="1"/>
    <col min="15883" max="15883" width="5.75" customWidth="1"/>
    <col min="15884" max="15884" width="3.75" customWidth="1"/>
    <col min="15885" max="15885" width="4.75" customWidth="1"/>
    <col min="15886" max="15886" width="5.75" customWidth="1"/>
    <col min="15887" max="15887" width="3.75" customWidth="1"/>
    <col min="15888" max="15888" width="4.75" customWidth="1"/>
    <col min="15889" max="15889" width="5.75" customWidth="1"/>
    <col min="15890" max="15890" width="3.75" customWidth="1"/>
    <col min="15891" max="15891" width="4.75" customWidth="1"/>
    <col min="15892" max="15892" width="5.75" customWidth="1"/>
    <col min="15893" max="15893" width="3.75" customWidth="1"/>
    <col min="15894" max="15894" width="4.75" customWidth="1"/>
    <col min="15895" max="15895" width="5.75" customWidth="1"/>
    <col min="15896" max="15896" width="3.75" customWidth="1"/>
    <col min="15897" max="15897" width="4.75" customWidth="1"/>
    <col min="15898" max="15898" width="5.75" customWidth="1"/>
    <col min="16129" max="16129" width="2.33203125" customWidth="1"/>
    <col min="16130" max="16130" width="5.4140625" customWidth="1"/>
    <col min="16131" max="16131" width="3.75" customWidth="1"/>
    <col min="16132" max="16132" width="4.75" customWidth="1"/>
    <col min="16133" max="16133" width="5.75" customWidth="1"/>
    <col min="16134" max="16134" width="3.75" customWidth="1"/>
    <col min="16135" max="16135" width="4.75" customWidth="1"/>
    <col min="16136" max="16136" width="5.75" customWidth="1"/>
    <col min="16137" max="16137" width="3.75" customWidth="1"/>
    <col min="16138" max="16138" width="4.75" customWidth="1"/>
    <col min="16139" max="16139" width="5.75" customWidth="1"/>
    <col min="16140" max="16140" width="3.75" customWidth="1"/>
    <col min="16141" max="16141" width="4.75" customWidth="1"/>
    <col min="16142" max="16142" width="5.75" customWidth="1"/>
    <col min="16143" max="16143" width="3.75" customWidth="1"/>
    <col min="16144" max="16144" width="4.75" customWidth="1"/>
    <col min="16145" max="16145" width="5.75" customWidth="1"/>
    <col min="16146" max="16146" width="3.75" customWidth="1"/>
    <col min="16147" max="16147" width="4.75" customWidth="1"/>
    <col min="16148" max="16148" width="5.75" customWidth="1"/>
    <col min="16149" max="16149" width="3.75" customWidth="1"/>
    <col min="16150" max="16150" width="4.75" customWidth="1"/>
    <col min="16151" max="16151" width="5.75" customWidth="1"/>
    <col min="16152" max="16152" width="3.75" customWidth="1"/>
    <col min="16153" max="16153" width="4.75" customWidth="1"/>
    <col min="16154" max="16154" width="5.75" customWidth="1"/>
  </cols>
  <sheetData>
    <row r="1" spans="1:26">
      <c r="A1" s="14"/>
    </row>
    <row r="2" spans="1:26" s="4" customFormat="1" ht="45" customHeight="1" thickBot="1">
      <c r="A2" s="14"/>
      <c r="B2" s="5"/>
      <c r="C2" s="5"/>
      <c r="D2" s="5"/>
      <c r="E2" s="248" t="s">
        <v>82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12" t="s">
        <v>32</v>
      </c>
      <c r="V2" s="12"/>
      <c r="W2" s="12"/>
      <c r="X2" s="12"/>
      <c r="Y2" s="12"/>
      <c r="Z2" s="12"/>
    </row>
    <row r="3" spans="1:26" s="4" customFormat="1" ht="14.5" thickTop="1">
      <c r="A3" s="14"/>
      <c r="B3" s="250" t="s">
        <v>76</v>
      </c>
      <c r="C3" s="250"/>
      <c r="D3" s="5"/>
      <c r="E3" s="5"/>
      <c r="F3" s="251" t="s">
        <v>81</v>
      </c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5"/>
      <c r="U3" s="5"/>
      <c r="V3" s="5"/>
      <c r="W3" s="5"/>
      <c r="X3" s="5"/>
      <c r="Y3" s="5"/>
      <c r="Z3" s="5"/>
    </row>
    <row r="4" spans="1:26" ht="9.75" customHeight="1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88" t="s">
        <v>33</v>
      </c>
      <c r="C5" s="89"/>
      <c r="D5" s="90" t="s">
        <v>34</v>
      </c>
      <c r="E5" s="91"/>
      <c r="F5" s="89"/>
      <c r="G5" s="90" t="s">
        <v>35</v>
      </c>
      <c r="H5" s="91"/>
      <c r="I5" s="89"/>
      <c r="J5" s="90" t="s">
        <v>36</v>
      </c>
      <c r="K5" s="91"/>
      <c r="L5" s="89"/>
      <c r="M5" s="90" t="s">
        <v>37</v>
      </c>
      <c r="N5" s="91"/>
      <c r="O5" s="89"/>
      <c r="P5" s="90" t="s">
        <v>38</v>
      </c>
      <c r="Q5" s="91"/>
      <c r="R5" s="89"/>
      <c r="S5" s="90" t="s">
        <v>39</v>
      </c>
      <c r="T5" s="91"/>
      <c r="U5" s="89"/>
      <c r="V5" s="90" t="s">
        <v>40</v>
      </c>
      <c r="W5" s="91"/>
      <c r="X5" s="89"/>
      <c r="Y5" s="90" t="s">
        <v>41</v>
      </c>
      <c r="Z5" s="92"/>
    </row>
    <row r="6" spans="1:26" ht="14.5" thickBot="1">
      <c r="B6" s="93" t="s">
        <v>42</v>
      </c>
      <c r="C6" s="2" t="s">
        <v>43</v>
      </c>
      <c r="D6" s="2" t="s">
        <v>44</v>
      </c>
      <c r="E6" s="2" t="s">
        <v>45</v>
      </c>
      <c r="F6" s="2" t="s">
        <v>43</v>
      </c>
      <c r="G6" s="2" t="s">
        <v>44</v>
      </c>
      <c r="H6" s="2" t="s">
        <v>45</v>
      </c>
      <c r="I6" s="2" t="s">
        <v>43</v>
      </c>
      <c r="J6" s="2" t="s">
        <v>44</v>
      </c>
      <c r="K6" s="2" t="s">
        <v>45</v>
      </c>
      <c r="L6" s="2" t="s">
        <v>43</v>
      </c>
      <c r="M6" s="2" t="s">
        <v>44</v>
      </c>
      <c r="N6" s="2" t="s">
        <v>45</v>
      </c>
      <c r="O6" s="2" t="s">
        <v>43</v>
      </c>
      <c r="P6" s="2" t="s">
        <v>44</v>
      </c>
      <c r="Q6" s="2" t="s">
        <v>45</v>
      </c>
      <c r="R6" s="2" t="s">
        <v>43</v>
      </c>
      <c r="S6" s="2" t="s">
        <v>44</v>
      </c>
      <c r="T6" s="2" t="s">
        <v>45</v>
      </c>
      <c r="U6" s="2" t="s">
        <v>43</v>
      </c>
      <c r="V6" s="2" t="s">
        <v>44</v>
      </c>
      <c r="W6" s="2" t="s">
        <v>45</v>
      </c>
      <c r="X6" s="2" t="s">
        <v>43</v>
      </c>
      <c r="Y6" s="2" t="s">
        <v>44</v>
      </c>
      <c r="Z6" s="94" t="s">
        <v>45</v>
      </c>
    </row>
    <row r="7" spans="1:26" s="19" customFormat="1" ht="13.5" customHeight="1" thickTop="1">
      <c r="A7" s="243">
        <v>1</v>
      </c>
      <c r="B7" s="95" t="s">
        <v>46</v>
      </c>
      <c r="C7" s="84" t="str">
        <f>[31]결승기록지!$C$11</f>
        <v>우인섭</v>
      </c>
      <c r="D7" s="85" t="str">
        <f>[31]결승기록지!$E$11</f>
        <v>경복고</v>
      </c>
      <c r="E7" s="40" t="str">
        <f>[31]결승기록지!$F$11</f>
        <v>10.81</v>
      </c>
      <c r="F7" s="84" t="str">
        <f>[31]결승기록지!$C$12</f>
        <v>문해진</v>
      </c>
      <c r="G7" s="85" t="str">
        <f>[31]결승기록지!$E$12</f>
        <v>전북체육고</v>
      </c>
      <c r="H7" s="40" t="str">
        <f>[31]결승기록지!$F$12</f>
        <v>10.85</v>
      </c>
      <c r="I7" s="84" t="str">
        <f>[31]결승기록지!$C$13</f>
        <v>정인성</v>
      </c>
      <c r="J7" s="85" t="str">
        <f>[31]결승기록지!$E$13</f>
        <v>강원체육고</v>
      </c>
      <c r="K7" s="40" t="str">
        <f>[31]결승기록지!$F$13</f>
        <v>11.04</v>
      </c>
      <c r="L7" s="84" t="str">
        <f>[31]결승기록지!$C$14</f>
        <v>이승범</v>
      </c>
      <c r="M7" s="85" t="str">
        <f>[31]결승기록지!$E$14</f>
        <v>경기체육고</v>
      </c>
      <c r="N7" s="40" t="str">
        <f>[31]결승기록지!$F$14</f>
        <v>11.05</v>
      </c>
      <c r="O7" s="84" t="str">
        <f>[31]결승기록지!$C$15</f>
        <v>박인우</v>
      </c>
      <c r="P7" s="85" t="str">
        <f>[31]결승기록지!$E$15</f>
        <v>인천체육고</v>
      </c>
      <c r="Q7" s="40" t="str">
        <f>[31]결승기록지!$F$15</f>
        <v>11.12</v>
      </c>
      <c r="R7" s="84" t="str">
        <f>[31]결승기록지!$C$16</f>
        <v>엄기현</v>
      </c>
      <c r="S7" s="85" t="str">
        <f>[31]결승기록지!$E$16</f>
        <v>경기소래고</v>
      </c>
      <c r="T7" s="40" t="str">
        <f>[31]결승기록지!$F$16</f>
        <v>11.17</v>
      </c>
      <c r="U7" s="84"/>
      <c r="V7" s="85"/>
      <c r="W7" s="40"/>
      <c r="X7" s="84"/>
      <c r="Y7" s="85"/>
      <c r="Z7" s="96"/>
    </row>
    <row r="8" spans="1:26" s="19" customFormat="1" ht="13.5" customHeight="1">
      <c r="A8" s="243"/>
      <c r="B8" s="107" t="s">
        <v>47</v>
      </c>
      <c r="C8" s="131"/>
      <c r="D8" s="25" t="str">
        <f>[31]결승기록지!$G$8</f>
        <v>-0.5</v>
      </c>
      <c r="E8" s="26"/>
      <c r="F8" s="26"/>
      <c r="G8" s="25"/>
      <c r="H8" s="26"/>
      <c r="I8" s="26"/>
      <c r="J8" s="25"/>
      <c r="K8" s="26"/>
      <c r="L8" s="26"/>
      <c r="M8" s="25"/>
      <c r="N8" s="26"/>
      <c r="O8" s="26"/>
      <c r="P8" s="25"/>
      <c r="Q8" s="26"/>
      <c r="R8" s="26"/>
      <c r="S8" s="25"/>
      <c r="T8" s="26"/>
      <c r="U8" s="26"/>
      <c r="V8" s="26"/>
      <c r="W8" s="26"/>
      <c r="X8" s="26"/>
      <c r="Y8" s="26"/>
      <c r="Z8" s="98"/>
    </row>
    <row r="9" spans="1:26" s="19" customFormat="1" ht="13.5" customHeight="1">
      <c r="A9" s="243">
        <v>2</v>
      </c>
      <c r="B9" s="105" t="s">
        <v>48</v>
      </c>
      <c r="C9" s="51" t="str">
        <f>[32]결승기록지!$C$11</f>
        <v>김동하</v>
      </c>
      <c r="D9" s="52" t="str">
        <f>[32]결승기록지!$E$11</f>
        <v>경기체육고</v>
      </c>
      <c r="E9" s="53" t="str">
        <f>[32]결승기록지!$F$11</f>
        <v>22.08</v>
      </c>
      <c r="F9" s="51" t="str">
        <f>[32]결승기록지!$C$12</f>
        <v>정병철</v>
      </c>
      <c r="G9" s="52" t="str">
        <f>[32]결승기록지!$E$12</f>
        <v>경기유신고</v>
      </c>
      <c r="H9" s="53" t="str">
        <f>[32]결승기록지!$F$12</f>
        <v>22.24</v>
      </c>
      <c r="I9" s="51" t="str">
        <f>[32]결승기록지!$C$13</f>
        <v>노다원</v>
      </c>
      <c r="J9" s="52" t="str">
        <f>[32]결승기록지!$E$13</f>
        <v>김포제일공업고</v>
      </c>
      <c r="K9" s="53" t="str">
        <f>[32]결승기록지!$F$13</f>
        <v>22.24</v>
      </c>
      <c r="L9" s="51" t="str">
        <f>[32]결승기록지!$C$14</f>
        <v>송동익</v>
      </c>
      <c r="M9" s="52" t="str">
        <f>[32]결승기록지!$E$14</f>
        <v>울산스포츠과학고</v>
      </c>
      <c r="N9" s="53" t="str">
        <f>[32]결승기록지!$F$14</f>
        <v>22.28</v>
      </c>
      <c r="O9" s="51" t="str">
        <f>[32]결승기록지!$C$15</f>
        <v>정인성</v>
      </c>
      <c r="P9" s="52" t="str">
        <f>[32]결승기록지!$E$15</f>
        <v>강원체육고</v>
      </c>
      <c r="Q9" s="53" t="str">
        <f>[32]결승기록지!$F$15</f>
        <v>22.55</v>
      </c>
      <c r="R9" s="51" t="str">
        <f>[32]결승기록지!$C$16</f>
        <v>김민재</v>
      </c>
      <c r="S9" s="52" t="str">
        <f>[32]결승기록지!$E$16</f>
        <v>경기심원고</v>
      </c>
      <c r="T9" s="53" t="str">
        <f>[32]결승기록지!$F$16</f>
        <v>22.64</v>
      </c>
      <c r="U9" s="51" t="str">
        <f>[32]결승기록지!$C$17</f>
        <v>김태현</v>
      </c>
      <c r="V9" s="52" t="str">
        <f>[32]결승기록지!$E$17</f>
        <v>경기덕계고</v>
      </c>
      <c r="W9" s="53" t="str">
        <f>[32]결승기록지!$F$17</f>
        <v>23.21</v>
      </c>
      <c r="X9" s="51"/>
      <c r="Y9" s="52"/>
      <c r="Z9" s="106"/>
    </row>
    <row r="10" spans="1:26" s="19" customFormat="1" ht="13.5" customHeight="1">
      <c r="A10" s="243"/>
      <c r="B10" s="107" t="s">
        <v>47</v>
      </c>
      <c r="C10" s="29"/>
      <c r="D10" s="30" t="str">
        <f>[32]결승기록지!$G$8</f>
        <v>1.4</v>
      </c>
      <c r="E10" s="26"/>
      <c r="F10" s="26"/>
      <c r="G10" s="26"/>
      <c r="H10" s="26"/>
      <c r="I10" s="26"/>
      <c r="J10" s="26"/>
      <c r="K10" s="23"/>
      <c r="L10" s="26"/>
      <c r="M10" s="26"/>
      <c r="N10" s="23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98"/>
    </row>
    <row r="11" spans="1:26" s="19" customFormat="1" ht="13.5" customHeight="1">
      <c r="A11" s="13">
        <v>1</v>
      </c>
      <c r="B11" s="99" t="s">
        <v>49</v>
      </c>
      <c r="C11" s="41" t="str">
        <f>[33]결승기록지!$C$11</f>
        <v>조휘인</v>
      </c>
      <c r="D11" s="42" t="str">
        <f>[33]결승기록지!$E$11</f>
        <v>경기덕계고</v>
      </c>
      <c r="E11" s="43" t="str">
        <f>[33]결승기록지!$F$11</f>
        <v>48.78</v>
      </c>
      <c r="F11" s="41" t="str">
        <f>[33]결승기록지!$C$12</f>
        <v>이현용</v>
      </c>
      <c r="G11" s="42" t="str">
        <f>[33]결승기록지!$E$12</f>
        <v>충북체육고</v>
      </c>
      <c r="H11" s="43" t="str">
        <f>[33]결승기록지!$F$12</f>
        <v>48.87</v>
      </c>
      <c r="I11" s="41" t="str">
        <f>[33]결승기록지!$C$13</f>
        <v>성재준</v>
      </c>
      <c r="J11" s="42" t="str">
        <f>[33]결승기록지!$E$13</f>
        <v>경기덕계고</v>
      </c>
      <c r="K11" s="43" t="str">
        <f>[33]결승기록지!$F$13</f>
        <v>49.06</v>
      </c>
      <c r="L11" s="41" t="str">
        <f>[33]결승기록지!$C$14</f>
        <v>김태영</v>
      </c>
      <c r="M11" s="42" t="str">
        <f>[33]결승기록지!$E$14</f>
        <v>강원체육고</v>
      </c>
      <c r="N11" s="43" t="str">
        <f>[33]결승기록지!$F$14</f>
        <v>49.56</v>
      </c>
      <c r="O11" s="41" t="str">
        <f>[33]결승기록지!$C$15</f>
        <v>노다원</v>
      </c>
      <c r="P11" s="42" t="str">
        <f>[33]결승기록지!$E$15</f>
        <v>김포제일공업고</v>
      </c>
      <c r="Q11" s="43" t="str">
        <f>[33]결승기록지!$F$15</f>
        <v>50.99</v>
      </c>
      <c r="R11" s="41" t="str">
        <f>[33]결승기록지!$C$16</f>
        <v>신현서</v>
      </c>
      <c r="S11" s="42" t="str">
        <f>[33]결승기록지!$E$16</f>
        <v>경기체육고</v>
      </c>
      <c r="T11" s="43" t="str">
        <f>[33]결승기록지!$F$16</f>
        <v>51.11</v>
      </c>
      <c r="U11" s="41" t="str">
        <f>[33]결승기록지!$C$17</f>
        <v>백동훈</v>
      </c>
      <c r="V11" s="42" t="str">
        <f>[33]결승기록지!$E$17</f>
        <v>경기유신고</v>
      </c>
      <c r="W11" s="43" t="str">
        <f>[33]결승기록지!$F$17</f>
        <v>51.23</v>
      </c>
      <c r="X11" s="41" t="str">
        <f>[33]결승기록지!$C$18</f>
        <v>변정현</v>
      </c>
      <c r="Y11" s="42" t="str">
        <f>[33]결승기록지!$E$18</f>
        <v>은행고</v>
      </c>
      <c r="Z11" s="100" t="str">
        <f>[33]결승기록지!$F$18</f>
        <v>53.83</v>
      </c>
    </row>
    <row r="12" spans="1:26" s="19" customFormat="1" ht="13.5" customHeight="1">
      <c r="A12" s="13">
        <v>3</v>
      </c>
      <c r="B12" s="99" t="s">
        <v>50</v>
      </c>
      <c r="C12" s="41" t="str">
        <f>[34]결승기록지!$C$11</f>
        <v>신재헌</v>
      </c>
      <c r="D12" s="42" t="str">
        <f>[34]결승기록지!$E$11</f>
        <v>대구체육고</v>
      </c>
      <c r="E12" s="43" t="str">
        <f>[34]결승기록지!$F$11</f>
        <v>1:55.91</v>
      </c>
      <c r="F12" s="41" t="str">
        <f>[34]결승기록지!$C$12</f>
        <v>이재형</v>
      </c>
      <c r="G12" s="42" t="str">
        <f>[34]결승기록지!$E$12</f>
        <v>경기체육고</v>
      </c>
      <c r="H12" s="43" t="str">
        <f>[34]결승기록지!$F$12</f>
        <v>1:56.76</v>
      </c>
      <c r="I12" s="41" t="str">
        <f>[34]결승기록지!$C$13</f>
        <v>정태준</v>
      </c>
      <c r="J12" s="42" t="str">
        <f>[34]결승기록지!$E$13</f>
        <v>경북영동고</v>
      </c>
      <c r="K12" s="43" t="str">
        <f>[34]결승기록지!$F$13</f>
        <v>1:57.59</v>
      </c>
      <c r="L12" s="41" t="str">
        <f>[34]결승기록지!$C$14</f>
        <v>지성환</v>
      </c>
      <c r="M12" s="42" t="str">
        <f>[34]결승기록지!$E$14</f>
        <v>대구체육고</v>
      </c>
      <c r="N12" s="43" t="str">
        <f>[34]결승기록지!$F$14</f>
        <v>1:59.80</v>
      </c>
      <c r="O12" s="41" t="str">
        <f>[34]결승기록지!$C$15</f>
        <v>김현우</v>
      </c>
      <c r="P12" s="42" t="str">
        <f>[34]결승기록지!$E$15</f>
        <v>광주체육고</v>
      </c>
      <c r="Q12" s="43" t="str">
        <f>[34]결승기록지!$F$15</f>
        <v>2:03.30</v>
      </c>
      <c r="R12" s="41" t="str">
        <f>[34]결승기록지!$C$16</f>
        <v>이수철</v>
      </c>
      <c r="S12" s="42" t="str">
        <f>[34]결승기록지!$E$16</f>
        <v>충남체육고</v>
      </c>
      <c r="T12" s="43" t="str">
        <f>[34]결승기록지!$F$16</f>
        <v>2:04.18</v>
      </c>
      <c r="U12" s="41" t="str">
        <f>[34]결승기록지!$C$17</f>
        <v>변정현</v>
      </c>
      <c r="V12" s="42" t="str">
        <f>[34]결승기록지!$E$17</f>
        <v>은행고</v>
      </c>
      <c r="W12" s="43" t="str">
        <f>[34]결승기록지!$F$17</f>
        <v>2:04.75</v>
      </c>
      <c r="X12" s="41" t="str">
        <f>[34]결승기록지!$C$18</f>
        <v>손세진</v>
      </c>
      <c r="Y12" s="42" t="str">
        <f>[34]결승기록지!$E$18</f>
        <v>대구체육고</v>
      </c>
      <c r="Z12" s="100" t="str">
        <f>[34]결승기록지!$F$18</f>
        <v>2:10.91</v>
      </c>
    </row>
    <row r="13" spans="1:26" s="19" customFormat="1" ht="13.5" customHeight="1">
      <c r="A13" s="20">
        <v>1</v>
      </c>
      <c r="B13" s="99" t="s">
        <v>78</v>
      </c>
      <c r="C13" s="41" t="str">
        <f>[35]결승기록지!$C$11</f>
        <v>박지원</v>
      </c>
      <c r="D13" s="42" t="str">
        <f>[35]결승기록지!$E$11</f>
        <v>배문고</v>
      </c>
      <c r="E13" s="47" t="str">
        <f>[35]결승기록지!$F$11</f>
        <v>3:59.92</v>
      </c>
      <c r="F13" s="41" t="str">
        <f>[35]결승기록지!$C$12</f>
        <v>임형윤</v>
      </c>
      <c r="G13" s="42" t="str">
        <f>[35]결승기록지!$E$12</f>
        <v>경북영동고</v>
      </c>
      <c r="H13" s="47" t="str">
        <f>[35]결승기록지!$F$12</f>
        <v>4:06.75</v>
      </c>
      <c r="I13" s="41" t="str">
        <f>[35]결승기록지!$C$13</f>
        <v>정태준</v>
      </c>
      <c r="J13" s="42" t="str">
        <f>[35]결승기록지!$E$13</f>
        <v>경북영동고</v>
      </c>
      <c r="K13" s="47" t="str">
        <f>[35]결승기록지!$F$13</f>
        <v>4:07.05</v>
      </c>
      <c r="L13" s="41" t="str">
        <f>[35]결승기록지!$C$14</f>
        <v>김영호</v>
      </c>
      <c r="M13" s="42" t="str">
        <f>[35]결승기록지!$E$14</f>
        <v>충북체육고</v>
      </c>
      <c r="N13" s="47" t="str">
        <f>[35]결승기록지!$F$14</f>
        <v>4:07.41</v>
      </c>
      <c r="O13" s="41" t="str">
        <f>[35]결승기록지!$C$15</f>
        <v>김홍록</v>
      </c>
      <c r="P13" s="42" t="str">
        <f>[35]결승기록지!$E$15</f>
        <v>배문고</v>
      </c>
      <c r="Q13" s="47" t="str">
        <f>[35]결승기록지!$F$15</f>
        <v>4:11.06</v>
      </c>
      <c r="R13" s="41" t="str">
        <f>[35]결승기록지!$C$16</f>
        <v>김민우</v>
      </c>
      <c r="S13" s="42" t="str">
        <f>[35]결승기록지!$E$16</f>
        <v>순심고</v>
      </c>
      <c r="T13" s="47" t="str">
        <f>[35]결승기록지!$F$16</f>
        <v>4:12.56</v>
      </c>
      <c r="U13" s="41" t="str">
        <f>[35]결승기록지!$C$17</f>
        <v>신재헌</v>
      </c>
      <c r="V13" s="42" t="str">
        <f>[35]결승기록지!$E$17</f>
        <v>대구체육고</v>
      </c>
      <c r="W13" s="47" t="str">
        <f>[35]결승기록지!$F$17</f>
        <v>4:13.19</v>
      </c>
      <c r="X13" s="41" t="str">
        <f>[35]결승기록지!$C$18</f>
        <v>김민수</v>
      </c>
      <c r="Y13" s="42" t="str">
        <f>[35]결승기록지!$E$18</f>
        <v>순심고</v>
      </c>
      <c r="Z13" s="101" t="str">
        <f>[35]결승기록지!$F$18</f>
        <v>4:13.28</v>
      </c>
    </row>
    <row r="14" spans="1:26" s="19" customFormat="1" ht="13.5" customHeight="1">
      <c r="A14" s="13">
        <v>3</v>
      </c>
      <c r="B14" s="99" t="s">
        <v>51</v>
      </c>
      <c r="C14" s="74" t="str">
        <f>[36]결승기록지!$C$11</f>
        <v>박지원</v>
      </c>
      <c r="D14" s="78" t="str">
        <f>[36]결승기록지!$E$11</f>
        <v>배문고</v>
      </c>
      <c r="E14" s="86" t="str">
        <f>[36]결승기록지!$F$11</f>
        <v>14:55.67</v>
      </c>
      <c r="F14" s="74" t="str">
        <f>[36]결승기록지!$C$12</f>
        <v>김홍록</v>
      </c>
      <c r="G14" s="78" t="str">
        <f>[36]결승기록지!$E$12</f>
        <v>배문고</v>
      </c>
      <c r="H14" s="86" t="str">
        <f>[36]결승기록지!$F$12</f>
        <v>15:24.17</v>
      </c>
      <c r="I14" s="74" t="str">
        <f>[36]결승기록지!$C$13</f>
        <v>김영호</v>
      </c>
      <c r="J14" s="78" t="str">
        <f>[36]결승기록지!$E$13</f>
        <v>충북체육고</v>
      </c>
      <c r="K14" s="86" t="str">
        <f>[36]결승기록지!$F$13</f>
        <v>15:27.47</v>
      </c>
      <c r="L14" s="74" t="str">
        <f>[36]결승기록지!$C$14</f>
        <v>방준석</v>
      </c>
      <c r="M14" s="78" t="str">
        <f>[36]결승기록지!$E$14</f>
        <v>인천체육고</v>
      </c>
      <c r="N14" s="86" t="str">
        <f>[36]결승기록지!$F$14</f>
        <v>15:28.35</v>
      </c>
      <c r="O14" s="74" t="str">
        <f>[36]결승기록지!$C$15</f>
        <v>임채우</v>
      </c>
      <c r="P14" s="78" t="str">
        <f>[36]결승기록지!$E$15</f>
        <v>전곡고</v>
      </c>
      <c r="Q14" s="86" t="str">
        <f>[36]결승기록지!$F$15</f>
        <v>15:57.57</v>
      </c>
      <c r="R14" s="74" t="str">
        <f>[36]결승기록지!$C$16</f>
        <v>김민수</v>
      </c>
      <c r="S14" s="78" t="str">
        <f>[36]결승기록지!$E$16</f>
        <v>순심고</v>
      </c>
      <c r="T14" s="86" t="str">
        <f>[36]결승기록지!$F$16</f>
        <v>16:02.46</v>
      </c>
      <c r="U14" s="74" t="str">
        <f>[36]결승기록지!$C$17</f>
        <v>박평안</v>
      </c>
      <c r="V14" s="78" t="str">
        <f>[36]결승기록지!$E$17</f>
        <v>전북체육고</v>
      </c>
      <c r="W14" s="86" t="str">
        <f>[36]결승기록지!$F$17</f>
        <v>16:03.38</v>
      </c>
      <c r="X14" s="74" t="str">
        <f>[36]결승기록지!$C$18</f>
        <v>김재원</v>
      </c>
      <c r="Y14" s="78" t="str">
        <f>[36]결승기록지!$E$18</f>
        <v>순심고</v>
      </c>
      <c r="Z14" s="126" t="str">
        <f>[36]결승기록지!$F$18</f>
        <v>16:03.50</v>
      </c>
    </row>
    <row r="15" spans="1:26" s="19" customFormat="1" ht="13.5" customHeight="1">
      <c r="A15" s="243">
        <v>2</v>
      </c>
      <c r="B15" s="105" t="s">
        <v>52</v>
      </c>
      <c r="C15" s="51" t="str">
        <f>[37]결승기록지!$C$11</f>
        <v>박인우</v>
      </c>
      <c r="D15" s="52" t="str">
        <f>[37]결승기록지!$E$11</f>
        <v>인천체육고</v>
      </c>
      <c r="E15" s="53" t="str">
        <f>[37]결승기록지!$F$11</f>
        <v>15.14</v>
      </c>
      <c r="F15" s="51" t="str">
        <f>[37]결승기록지!$C$12</f>
        <v>장윤성</v>
      </c>
      <c r="G15" s="52" t="str">
        <f>[37]결승기록지!$E$12</f>
        <v>경기모바일과학고</v>
      </c>
      <c r="H15" s="53" t="str">
        <f>[37]결승기록지!$F$12</f>
        <v>15.38</v>
      </c>
      <c r="I15" s="51" t="str">
        <f>[37]결승기록지!$C$13</f>
        <v>채종호</v>
      </c>
      <c r="J15" s="52" t="str">
        <f>[37]결승기록지!$E$13</f>
        <v>대구체육고</v>
      </c>
      <c r="K15" s="53" t="str">
        <f>[37]결승기록지!$F$13</f>
        <v>15.55</v>
      </c>
      <c r="L15" s="51" t="str">
        <f>[37]결승기록지!$C$14</f>
        <v>명민건</v>
      </c>
      <c r="M15" s="52" t="str">
        <f>[37]결승기록지!$E$14</f>
        <v>목포문태고</v>
      </c>
      <c r="N15" s="53" t="str">
        <f>[37]결승기록지!$F$14</f>
        <v>15.80</v>
      </c>
      <c r="O15" s="51" t="str">
        <f>[37]결승기록지!$C$15</f>
        <v>최호석</v>
      </c>
      <c r="P15" s="52" t="str">
        <f>[37]결승기록지!$E$15</f>
        <v>서울체육고</v>
      </c>
      <c r="Q15" s="53" t="str">
        <f>[37]결승기록지!$F$15</f>
        <v>16.34</v>
      </c>
      <c r="R15" s="51" t="str">
        <f>[37]결승기록지!$C$16</f>
        <v>김태현</v>
      </c>
      <c r="S15" s="52" t="str">
        <f>[37]결승기록지!$E$16</f>
        <v>경주고</v>
      </c>
      <c r="T15" s="53" t="str">
        <f>[37]결승기록지!$F$16</f>
        <v>16.71</v>
      </c>
      <c r="U15" s="51"/>
      <c r="V15" s="52"/>
      <c r="W15" s="53"/>
      <c r="X15" s="51"/>
      <c r="Y15" s="52"/>
      <c r="Z15" s="106"/>
    </row>
    <row r="16" spans="1:26" s="19" customFormat="1" ht="13.5" customHeight="1">
      <c r="A16" s="243"/>
      <c r="B16" s="107" t="s">
        <v>47</v>
      </c>
      <c r="C16" s="29"/>
      <c r="D16" s="30" t="str">
        <f>[37]결승기록지!$G$8</f>
        <v>-0.4</v>
      </c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98"/>
    </row>
    <row r="17" spans="1:26" s="19" customFormat="1" ht="13.5" customHeight="1">
      <c r="A17" s="13">
        <v>3</v>
      </c>
      <c r="B17" s="99" t="s">
        <v>53</v>
      </c>
      <c r="C17" s="74" t="str">
        <f>[38]결승기록지!$C$11</f>
        <v>이준엽</v>
      </c>
      <c r="D17" s="78" t="str">
        <f>[38]결승기록지!$E$11</f>
        <v>울산스포츠과학고</v>
      </c>
      <c r="E17" s="76" t="str">
        <f>[38]결승기록지!$F$11</f>
        <v>52.41</v>
      </c>
      <c r="F17" s="74" t="str">
        <f>[38]결승기록지!$C$12</f>
        <v>채종호</v>
      </c>
      <c r="G17" s="78" t="str">
        <f>[38]결승기록지!$E$12</f>
        <v>대구체육고</v>
      </c>
      <c r="H17" s="76" t="str">
        <f>[38]결승기록지!$F$12</f>
        <v>55.02</v>
      </c>
      <c r="I17" s="74" t="str">
        <f>[38]결승기록지!$C$13</f>
        <v>배건탁</v>
      </c>
      <c r="J17" s="78" t="str">
        <f>[38]결승기록지!$E$13</f>
        <v>경기모바일과학고</v>
      </c>
      <c r="K17" s="76" t="str">
        <f>[38]결승기록지!$F$13</f>
        <v>55.28</v>
      </c>
      <c r="L17" s="74" t="str">
        <f>[38]결승기록지!$C$14</f>
        <v>정안성</v>
      </c>
      <c r="M17" s="78" t="str">
        <f>[38]결승기록지!$E$14</f>
        <v>은행고</v>
      </c>
      <c r="N17" s="76" t="str">
        <f>[38]결승기록지!$F$14</f>
        <v>57.01</v>
      </c>
      <c r="O17" s="74" t="str">
        <f>[38]결승기록지!$C$15</f>
        <v>이주현</v>
      </c>
      <c r="P17" s="78" t="str">
        <f>[38]결승기록지!$E$15</f>
        <v>경기가평고</v>
      </c>
      <c r="Q17" s="76" t="str">
        <f>[38]결승기록지!$F$15</f>
        <v>58.20</v>
      </c>
      <c r="R17" s="74" t="str">
        <f>[38]결승기록지!$C$16</f>
        <v>이종호</v>
      </c>
      <c r="S17" s="78" t="str">
        <f>[38]결승기록지!$E$16</f>
        <v>경북체육고</v>
      </c>
      <c r="T17" s="76" t="str">
        <f>[38]결승기록지!$F$16</f>
        <v>58.27</v>
      </c>
      <c r="U17" s="74" t="str">
        <f>[38]결승기록지!$C$17</f>
        <v>최현식</v>
      </c>
      <c r="V17" s="78" t="str">
        <f>[38]결승기록지!$E$17</f>
        <v>대구체육고</v>
      </c>
      <c r="W17" s="76" t="str">
        <f>[38]결승기록지!$F$17</f>
        <v>1:01.59</v>
      </c>
      <c r="X17" s="74"/>
      <c r="Y17" s="78"/>
      <c r="Z17" s="104"/>
    </row>
    <row r="18" spans="1:26" s="19" customFormat="1" ht="15" customHeight="1">
      <c r="A18" s="13">
        <v>4</v>
      </c>
      <c r="B18" s="99" t="s">
        <v>54</v>
      </c>
      <c r="C18" s="74" t="str">
        <f>[39]결승기록지!$C$11</f>
        <v>유기태</v>
      </c>
      <c r="D18" s="78" t="str">
        <f>[39]결승기록지!$E$11</f>
        <v>경기체육고</v>
      </c>
      <c r="E18" s="76" t="str">
        <f>[39]결승기록지!$F$11</f>
        <v>9:39.72</v>
      </c>
      <c r="F18" s="74" t="str">
        <f>[39]결승기록지!$C$12</f>
        <v>김민우</v>
      </c>
      <c r="G18" s="78" t="str">
        <f>[39]결승기록지!$E$12</f>
        <v>순심고</v>
      </c>
      <c r="H18" s="76" t="str">
        <f>[39]결승기록지!$F$12</f>
        <v>9:47.82</v>
      </c>
      <c r="I18" s="74" t="str">
        <f>[39]결승기록지!$C$13</f>
        <v>김하늘</v>
      </c>
      <c r="J18" s="78" t="str">
        <f>[39]결승기록지!$E$13</f>
        <v>강릉명륜고</v>
      </c>
      <c r="K18" s="76" t="str">
        <f>[39]결승기록지!$F$13</f>
        <v>9:53.56</v>
      </c>
      <c r="L18" s="74" t="str">
        <f>[39]결승기록지!$C$14</f>
        <v>방준석</v>
      </c>
      <c r="M18" s="78" t="str">
        <f>[39]결승기록지!$E$14</f>
        <v>인천체육고</v>
      </c>
      <c r="N18" s="76" t="str">
        <f>[39]결승기록지!$F$14</f>
        <v>10:11.86</v>
      </c>
      <c r="O18" s="74" t="str">
        <f>[39]결승기록지!$C$15</f>
        <v>조형빈</v>
      </c>
      <c r="P18" s="78" t="str">
        <f>[39]결승기록지!$E$15</f>
        <v>서울체육고</v>
      </c>
      <c r="Q18" s="76" t="str">
        <f>[39]결승기록지!$F$15</f>
        <v>10:26.42</v>
      </c>
      <c r="R18" s="74" t="str">
        <f>[39]결승기록지!$C$16</f>
        <v>최찬유</v>
      </c>
      <c r="S18" s="78" t="str">
        <f>[39]결승기록지!$E$16</f>
        <v>서울체육고</v>
      </c>
      <c r="T18" s="76" t="str">
        <f>[39]결승기록지!$F$16</f>
        <v>10:30.09</v>
      </c>
      <c r="U18" s="74" t="str">
        <f>[39]결승기록지!$C$17</f>
        <v>김태원</v>
      </c>
      <c r="V18" s="78" t="str">
        <f>[39]결승기록지!$E$17</f>
        <v>강원체육고</v>
      </c>
      <c r="W18" s="76" t="str">
        <f>[39]결승기록지!$F$17</f>
        <v>10:49.17</v>
      </c>
      <c r="X18" s="74" t="str">
        <f>[39]결승기록지!$C$18</f>
        <v>임형윤</v>
      </c>
      <c r="Y18" s="78" t="str">
        <f>[39]결승기록지!$E$18</f>
        <v>경북영동고</v>
      </c>
      <c r="Z18" s="104" t="str">
        <f>[39]결승기록지!$F$18</f>
        <v>11:04.46</v>
      </c>
    </row>
    <row r="19" spans="1:26" s="19" customFormat="1" ht="15" customHeight="1">
      <c r="A19" s="13">
        <v>2</v>
      </c>
      <c r="B19" s="99" t="s">
        <v>80</v>
      </c>
      <c r="C19" s="74" t="str">
        <f>[40]결승기록지!$C$11</f>
        <v>김가람</v>
      </c>
      <c r="D19" s="78" t="str">
        <f>[40]결승기록지!$E$11</f>
        <v>배문고</v>
      </c>
      <c r="E19" s="76" t="str">
        <f>[40]결승기록지!$F$11</f>
        <v>21:58.34</v>
      </c>
      <c r="F19" s="74" t="str">
        <f>[40]결승기록지!$C$12</f>
        <v>장재후</v>
      </c>
      <c r="G19" s="78" t="str">
        <f>[40]결승기록지!$E$12</f>
        <v>충남체육고</v>
      </c>
      <c r="H19" s="76" t="str">
        <f>[40]결승기록지!$F$12</f>
        <v>22:50.12</v>
      </c>
      <c r="I19" s="74" t="str">
        <f>[40]결승기록지!$C$13</f>
        <v>김현우</v>
      </c>
      <c r="J19" s="78" t="str">
        <f>[40]결승기록지!$E$13</f>
        <v>충남체육고</v>
      </c>
      <c r="K19" s="76" t="str">
        <f>[40]결승기록지!$F$13</f>
        <v>24:02.45</v>
      </c>
      <c r="L19" s="74" t="str">
        <f>[40]결승기록지!$C$14</f>
        <v>심재찬</v>
      </c>
      <c r="M19" s="78" t="str">
        <f>[40]결승기록지!$E$14</f>
        <v>경기심원고</v>
      </c>
      <c r="N19" s="76" t="str">
        <f>[40]결승기록지!$F$14</f>
        <v>24:03.30</v>
      </c>
      <c r="O19" s="74" t="str">
        <f>[40]결승기록지!$C$15</f>
        <v>김민규</v>
      </c>
      <c r="P19" s="78" t="str">
        <f>[40]결승기록지!$E$15</f>
        <v>충남체육고</v>
      </c>
      <c r="Q19" s="76" t="str">
        <f>[40]결승기록지!$F$15</f>
        <v>26:17.19</v>
      </c>
      <c r="R19" s="74"/>
      <c r="S19" s="78"/>
      <c r="T19" s="76"/>
      <c r="U19" s="74"/>
      <c r="V19" s="78"/>
      <c r="W19" s="76"/>
      <c r="X19" s="74"/>
      <c r="Y19" s="78"/>
      <c r="Z19" s="104"/>
    </row>
    <row r="20" spans="1:26" s="19" customFormat="1" ht="13.5" customHeight="1">
      <c r="A20" s="243">
        <v>3</v>
      </c>
      <c r="B20" s="105" t="s">
        <v>55</v>
      </c>
      <c r="C20" s="79"/>
      <c r="D20" s="80" t="str">
        <f>[41]결승기록지!$E$11</f>
        <v>전북체육고</v>
      </c>
      <c r="E20" s="81" t="str">
        <f>[41]결승기록지!$F$11</f>
        <v>42.64</v>
      </c>
      <c r="F20" s="79"/>
      <c r="G20" s="80" t="str">
        <f>[41]결승기록지!$E$12</f>
        <v>경기유신고</v>
      </c>
      <c r="H20" s="81" t="str">
        <f>[41]결승기록지!$F$12</f>
        <v>42.72</v>
      </c>
      <c r="I20" s="79"/>
      <c r="J20" s="80" t="str">
        <f>[41]결승기록지!$E$13</f>
        <v>광주체육고</v>
      </c>
      <c r="K20" s="81" t="str">
        <f>[41]결승기록지!$F$13</f>
        <v>42.75</v>
      </c>
      <c r="L20" s="79"/>
      <c r="M20" s="80" t="str">
        <f>[41]결승기록지!$E$14</f>
        <v>경복고</v>
      </c>
      <c r="N20" s="81" t="str">
        <f>[41]결승기록지!$F$14</f>
        <v>43.07</v>
      </c>
      <c r="O20" s="79"/>
      <c r="P20" s="80" t="str">
        <f>[41]결승기록지!$E$15</f>
        <v>설악고</v>
      </c>
      <c r="Q20" s="81" t="str">
        <f>[41]결승기록지!$F$15</f>
        <v>43.38</v>
      </c>
      <c r="R20" s="79"/>
      <c r="S20" s="80" t="str">
        <f>[41]결승기록지!$E$16</f>
        <v>강원체육고</v>
      </c>
      <c r="T20" s="81" t="str">
        <f>[41]결승기록지!$F$16</f>
        <v>43.45</v>
      </c>
      <c r="U20" s="79"/>
      <c r="V20" s="80" t="str">
        <f>[41]결승기록지!$E$17</f>
        <v>목포문태고</v>
      </c>
      <c r="W20" s="81" t="str">
        <f>[41]결승기록지!$F$17</f>
        <v>43.72</v>
      </c>
      <c r="X20" s="79"/>
      <c r="Y20" s="80"/>
      <c r="Z20" s="121"/>
    </row>
    <row r="21" spans="1:26" s="19" customFormat="1" ht="13.5" customHeight="1">
      <c r="A21" s="243"/>
      <c r="B21" s="107"/>
      <c r="C21" s="262" t="str">
        <f>[41]결승기록지!$C$11</f>
        <v>오현명 문해진 김량희 안성우</v>
      </c>
      <c r="D21" s="263"/>
      <c r="E21" s="264"/>
      <c r="F21" s="262" t="str">
        <f>[41]결승기록지!$C$12</f>
        <v>박천희 이진서 백동훈 정병철</v>
      </c>
      <c r="G21" s="263"/>
      <c r="H21" s="264"/>
      <c r="I21" s="262" t="str">
        <f>[41]결승기록지!$C$13</f>
        <v>추연재 위광우 박선규 김현욱</v>
      </c>
      <c r="J21" s="263"/>
      <c r="K21" s="264"/>
      <c r="L21" s="262" t="str">
        <f>[41]결승기록지!$C$14</f>
        <v>박지원 김규섭 우인섭 김지윤</v>
      </c>
      <c r="M21" s="263"/>
      <c r="N21" s="264"/>
      <c r="O21" s="262" t="str">
        <f>[41]결승기록지!$C$15</f>
        <v>장남준 김호성 정재훈 박원진</v>
      </c>
      <c r="P21" s="263"/>
      <c r="Q21" s="264"/>
      <c r="R21" s="258" t="str">
        <f>[41]결승기록지!$C$16</f>
        <v>김장우 김시우 박재건 정인성</v>
      </c>
      <c r="S21" s="259"/>
      <c r="T21" s="261"/>
      <c r="U21" s="258" t="str">
        <f>[41]결승기록지!$C$17</f>
        <v>박효선 허정인 조상현 허정현</v>
      </c>
      <c r="V21" s="259"/>
      <c r="W21" s="261"/>
      <c r="X21" s="258"/>
      <c r="Y21" s="259"/>
      <c r="Z21" s="260"/>
    </row>
    <row r="22" spans="1:26" s="19" customFormat="1" ht="13.5" customHeight="1">
      <c r="A22" s="243">
        <v>4</v>
      </c>
      <c r="B22" s="105" t="s">
        <v>56</v>
      </c>
      <c r="C22" s="79"/>
      <c r="D22" s="80" t="str">
        <f>[42]결승기록지!$E$11</f>
        <v>울산스포츠과학고</v>
      </c>
      <c r="E22" s="81" t="str">
        <f>[42]결승기록지!$F$11</f>
        <v>3:19.49</v>
      </c>
      <c r="F22" s="79"/>
      <c r="G22" s="80" t="str">
        <f>[42]결승기록지!$E$12</f>
        <v>경기유신고</v>
      </c>
      <c r="H22" s="81" t="str">
        <f>[42]결승기록지!$F$12</f>
        <v>3:21.04</v>
      </c>
      <c r="I22" s="79"/>
      <c r="J22" s="80" t="str">
        <f>[42]결승기록지!$E$13</f>
        <v>은행고</v>
      </c>
      <c r="K22" s="81" t="str">
        <f>[42]결승기록지!$F$13</f>
        <v>3:21.65</v>
      </c>
      <c r="L22" s="79"/>
      <c r="M22" s="80" t="str">
        <f>[42]결승기록지!$E$14</f>
        <v>광주체육고</v>
      </c>
      <c r="N22" s="81" t="str">
        <f>[42]결승기록지!$F$14</f>
        <v>3:23.73</v>
      </c>
      <c r="O22" s="79"/>
      <c r="P22" s="80" t="str">
        <f>[42]결승기록지!$E$15</f>
        <v>서울체육고</v>
      </c>
      <c r="Q22" s="81" t="str">
        <f>[42]결승기록지!$F$15</f>
        <v>3:29.92</v>
      </c>
      <c r="R22" s="79"/>
      <c r="S22" s="80" t="str">
        <f>[42]결승기록지!$E$16</f>
        <v>충북체육고</v>
      </c>
      <c r="T22" s="81" t="str">
        <f>[42]결승기록지!$F$16</f>
        <v>3:32.38</v>
      </c>
      <c r="U22" s="79"/>
      <c r="V22" s="80" t="str">
        <f>[42]결승기록지!$E$17</f>
        <v>동인천고</v>
      </c>
      <c r="W22" s="81" t="str">
        <f>[42]결승기록지!$F$17</f>
        <v>3:33.36</v>
      </c>
      <c r="X22" s="79"/>
      <c r="Y22" s="80" t="str">
        <f>[42]결승기록지!$E$18</f>
        <v>경기심원고</v>
      </c>
      <c r="Z22" s="121" t="str">
        <f>[42]결승기록지!$F$18</f>
        <v>3:44.92</v>
      </c>
    </row>
    <row r="23" spans="1:26" s="19" customFormat="1" ht="13.5" customHeight="1">
      <c r="A23" s="243"/>
      <c r="B23" s="107"/>
      <c r="C23" s="258" t="str">
        <f>[42]결승기록지!$C$11</f>
        <v>강준구 이준엽 김동길 송동익</v>
      </c>
      <c r="D23" s="259"/>
      <c r="E23" s="261"/>
      <c r="F23" s="258" t="str">
        <f>[42]결승기록지!$C$12</f>
        <v>백동훈 정병철 원태민 이진서</v>
      </c>
      <c r="G23" s="259"/>
      <c r="H23" s="261"/>
      <c r="I23" s="258" t="str">
        <f>[42]결승기록지!$C$13</f>
        <v>정안성 변정현 정지원 김태우</v>
      </c>
      <c r="J23" s="259"/>
      <c r="K23" s="261"/>
      <c r="L23" s="258" t="str">
        <f>[42]결승기록지!$C$14</f>
        <v>박선규 홍영찬 김현욱 정도엽</v>
      </c>
      <c r="M23" s="259"/>
      <c r="N23" s="261"/>
      <c r="O23" s="258" t="str">
        <f>[42]결승기록지!$C$15</f>
        <v>최호석 유형욱 문수근 양민혁</v>
      </c>
      <c r="P23" s="259"/>
      <c r="Q23" s="261"/>
      <c r="R23" s="258" t="str">
        <f>[42]결승기록지!$C$16</f>
        <v>김정인 이현용 이덕하 김영훈</v>
      </c>
      <c r="S23" s="259"/>
      <c r="T23" s="261"/>
      <c r="U23" s="258" t="str">
        <f>[42]결승기록지!$C$17</f>
        <v>이영규 이종섭 김태양 박권</v>
      </c>
      <c r="V23" s="259"/>
      <c r="W23" s="261"/>
      <c r="X23" s="258" t="str">
        <f>[42]결승기록지!$C$18</f>
        <v>이진영 김민재 전지우 민건일</v>
      </c>
      <c r="Y23" s="259"/>
      <c r="Z23" s="260"/>
    </row>
    <row r="24" spans="1:26" s="19" customFormat="1" ht="13.5" customHeight="1">
      <c r="A24" s="14">
        <v>1</v>
      </c>
      <c r="B24" s="105" t="s">
        <v>57</v>
      </c>
      <c r="C24" s="79" t="str">
        <f>[43]높이!$C$11</f>
        <v>이준현</v>
      </c>
      <c r="D24" s="80" t="str">
        <f>[43]높이!$E$11</f>
        <v>포항두호고</v>
      </c>
      <c r="E24" s="81" t="str">
        <f>[43]높이!$F$11</f>
        <v>2.02</v>
      </c>
      <c r="F24" s="79" t="str">
        <f>[43]높이!$C$12</f>
        <v>이재호</v>
      </c>
      <c r="G24" s="80" t="str">
        <f>[43]높이!$E$12</f>
        <v>경기체육고</v>
      </c>
      <c r="H24" s="81" t="str">
        <f>[43]높이!$F$12</f>
        <v>1.96</v>
      </c>
      <c r="I24" s="79" t="str">
        <f>[43]높이!$C$13</f>
        <v>이정민</v>
      </c>
      <c r="J24" s="80" t="str">
        <f>[43]높이!$E$13</f>
        <v>서울체육고</v>
      </c>
      <c r="K24" s="81" t="str">
        <f>[43]높이!$F$13</f>
        <v>1.93</v>
      </c>
      <c r="L24" s="79" t="str">
        <f>[43]높이!$C$14</f>
        <v>신의진</v>
      </c>
      <c r="M24" s="80" t="str">
        <f>[43]높이!$E$14</f>
        <v>경남체육고</v>
      </c>
      <c r="N24" s="81" t="str">
        <f>[43]높이!$F$14</f>
        <v>1.80</v>
      </c>
      <c r="O24" s="79"/>
      <c r="P24" s="80"/>
      <c r="Q24" s="81"/>
      <c r="R24" s="79"/>
      <c r="S24" s="80"/>
      <c r="T24" s="81"/>
      <c r="U24" s="79"/>
      <c r="V24" s="80"/>
      <c r="W24" s="81"/>
      <c r="X24" s="79"/>
      <c r="Y24" s="80"/>
      <c r="Z24" s="121"/>
    </row>
    <row r="25" spans="1:26" s="19" customFormat="1" ht="13.5" customHeight="1">
      <c r="A25" s="13">
        <v>1</v>
      </c>
      <c r="B25" s="99" t="s">
        <v>58</v>
      </c>
      <c r="C25" s="74" t="str">
        <f>[43]장대!$C$11</f>
        <v>이한이</v>
      </c>
      <c r="D25" s="78" t="str">
        <f>[43]장대!$E$11</f>
        <v>경기체육고</v>
      </c>
      <c r="E25" s="76" t="str">
        <f>[43]장대!$F$11</f>
        <v>4.40</v>
      </c>
      <c r="F25" s="87" t="str">
        <f>[43]장대!$C$12</f>
        <v>김채민</v>
      </c>
      <c r="G25" s="78" t="str">
        <f>[43]장대!$E$12</f>
        <v>경기체육고</v>
      </c>
      <c r="H25" s="76" t="str">
        <f>[43]장대!$F$12</f>
        <v>4.20</v>
      </c>
      <c r="I25" s="74" t="str">
        <f>[43]장대!$C$13</f>
        <v>이수민</v>
      </c>
      <c r="J25" s="78" t="str">
        <f>[43]장대!$E$13</f>
        <v>대전체육고</v>
      </c>
      <c r="K25" s="76" t="str">
        <f>[43]장대!$F$13</f>
        <v>3.60</v>
      </c>
      <c r="L25" s="74" t="str">
        <f>[43]장대!$C$14</f>
        <v>김승겸</v>
      </c>
      <c r="M25" s="78" t="str">
        <f>[43]장대!$E$14</f>
        <v>서울체육고</v>
      </c>
      <c r="N25" s="76" t="str">
        <f>[43]장대!$F$14</f>
        <v>3.40</v>
      </c>
      <c r="O25" s="74"/>
      <c r="P25" s="78"/>
      <c r="Q25" s="76"/>
      <c r="R25" s="74"/>
      <c r="S25" s="78"/>
      <c r="T25" s="76"/>
      <c r="U25" s="74"/>
      <c r="V25" s="78"/>
      <c r="W25" s="76"/>
      <c r="X25" s="74"/>
      <c r="Y25" s="78"/>
      <c r="Z25" s="104"/>
    </row>
    <row r="26" spans="1:26" s="19" customFormat="1" ht="13.5" customHeight="1">
      <c r="A26" s="243">
        <v>1</v>
      </c>
      <c r="B26" s="105" t="s">
        <v>59</v>
      </c>
      <c r="C26" s="79" t="str">
        <f>[43]멀리!$C$11</f>
        <v>김성곤</v>
      </c>
      <c r="D26" s="80" t="str">
        <f>[43]멀리!$E$11</f>
        <v>충남고</v>
      </c>
      <c r="E26" s="81" t="str">
        <f>[43]멀리!$F$11</f>
        <v>7.02</v>
      </c>
      <c r="F26" s="79" t="str">
        <f>[43]멀리!$C$12</f>
        <v>박지원</v>
      </c>
      <c r="G26" s="80" t="str">
        <f>[43]멀리!$E$12</f>
        <v>경복고</v>
      </c>
      <c r="H26" s="81" t="str">
        <f>[43]멀리!$F$12</f>
        <v>6.99</v>
      </c>
      <c r="I26" s="79" t="str">
        <f>[43]멀리!$C$13</f>
        <v>유현석</v>
      </c>
      <c r="J26" s="80" t="str">
        <f>[43]멀리!$E$13</f>
        <v>강원체육고</v>
      </c>
      <c r="K26" s="81" t="str">
        <f>[43]멀리!$F$13</f>
        <v>6.92</v>
      </c>
      <c r="L26" s="79" t="str">
        <f>[43]멀리!$C$14</f>
        <v>김민성</v>
      </c>
      <c r="M26" s="80" t="str">
        <f>[43]멀리!$E$14</f>
        <v>경남체육고</v>
      </c>
      <c r="N26" s="81" t="str">
        <f>[43]멀리!$F$14</f>
        <v>6.77</v>
      </c>
      <c r="O26" s="79" t="str">
        <f>[43]멀리!$C$15</f>
        <v>박준성</v>
      </c>
      <c r="P26" s="80" t="str">
        <f>[43]멀리!$E$15</f>
        <v>광주체육고</v>
      </c>
      <c r="Q26" s="81" t="str">
        <f>[43]멀리!$F$15</f>
        <v>6.59</v>
      </c>
      <c r="R26" s="79" t="str">
        <f>[43]멀리!$C$16</f>
        <v>최영환</v>
      </c>
      <c r="S26" s="80" t="str">
        <f>[43]멀리!$E$16</f>
        <v>동인천고</v>
      </c>
      <c r="T26" s="81" t="str">
        <f>[43]멀리!$F$16</f>
        <v>6.55</v>
      </c>
      <c r="U26" s="79" t="str">
        <f>[43]멀리!$C$17</f>
        <v>윤하진</v>
      </c>
      <c r="V26" s="80" t="str">
        <f>[43]멀리!$E$17</f>
        <v>경기체육고</v>
      </c>
      <c r="W26" s="81" t="str">
        <f>[43]멀리!$F$17</f>
        <v>6.46</v>
      </c>
      <c r="X26" s="79" t="str">
        <f>[43]멀리!$C$18</f>
        <v>이상훈</v>
      </c>
      <c r="Y26" s="80" t="str">
        <f>[43]멀리!$E$18</f>
        <v>경기모바일과학고</v>
      </c>
      <c r="Z26" s="121" t="str">
        <f>[43]멀리!$F$18</f>
        <v>6.26</v>
      </c>
    </row>
    <row r="27" spans="1:26" s="19" customFormat="1" ht="13.5" customHeight="1">
      <c r="A27" s="243"/>
      <c r="B27" s="107" t="s">
        <v>47</v>
      </c>
      <c r="C27" s="32"/>
      <c r="D27" s="33" t="str">
        <f>[43]멀리!$G$11</f>
        <v>2.1</v>
      </c>
      <c r="E27" s="34" t="s">
        <v>84</v>
      </c>
      <c r="F27" s="32"/>
      <c r="G27" s="33" t="str">
        <f>[43]멀리!$G$12</f>
        <v>1.9</v>
      </c>
      <c r="H27" s="34"/>
      <c r="I27" s="32"/>
      <c r="J27" s="33" t="str">
        <f>[43]멀리!$G$13</f>
        <v>-1.0</v>
      </c>
      <c r="K27" s="31"/>
      <c r="L27" s="32"/>
      <c r="M27" s="33" t="str">
        <f>[43]멀리!$G$14</f>
        <v>1.4</v>
      </c>
      <c r="N27" s="34"/>
      <c r="O27" s="32"/>
      <c r="P27" s="33" t="str">
        <f>[43]멀리!$G$15</f>
        <v>1.4</v>
      </c>
      <c r="Q27" s="31"/>
      <c r="R27" s="32"/>
      <c r="S27" s="33" t="str">
        <f>[43]멀리!$G$16</f>
        <v>1.1</v>
      </c>
      <c r="T27" s="34"/>
      <c r="U27" s="32"/>
      <c r="V27" s="33" t="str">
        <f>[43]멀리!$G$17</f>
        <v>0.2</v>
      </c>
      <c r="W27" s="34"/>
      <c r="X27" s="32"/>
      <c r="Y27" s="33" t="str">
        <f>[43]멀리!$G$18</f>
        <v>-1.9</v>
      </c>
      <c r="Z27" s="108"/>
    </row>
    <row r="28" spans="1:26" s="19" customFormat="1" ht="13.5" customHeight="1">
      <c r="A28" s="243">
        <v>3</v>
      </c>
      <c r="B28" s="105" t="s">
        <v>60</v>
      </c>
      <c r="C28" s="79" t="str">
        <f>[44]세단!$C$11</f>
        <v>최영환</v>
      </c>
      <c r="D28" s="80" t="str">
        <f>[44]세단!$E$11</f>
        <v>동인천고</v>
      </c>
      <c r="E28" s="81" t="str">
        <f>[44]세단!$F$11</f>
        <v>14.56</v>
      </c>
      <c r="F28" s="79" t="str">
        <f>[44]세단!$C$12</f>
        <v>윤성현</v>
      </c>
      <c r="G28" s="80" t="str">
        <f>[44]세단!$E$12</f>
        <v>경남체육고</v>
      </c>
      <c r="H28" s="81" t="str">
        <f>[44]세단!$F$12</f>
        <v>14.25</v>
      </c>
      <c r="I28" s="79" t="str">
        <f>[44]세단!$C$13</f>
        <v>천영수</v>
      </c>
      <c r="J28" s="80" t="str">
        <f>[44]세단!$E$13</f>
        <v>충남고</v>
      </c>
      <c r="K28" s="81" t="str">
        <f>[44]세단!$F$13</f>
        <v>14.06</v>
      </c>
      <c r="L28" s="79" t="str">
        <f>[44]세단!$C$14</f>
        <v>오현명</v>
      </c>
      <c r="M28" s="80" t="str">
        <f>[44]세단!$E$14</f>
        <v>전북체육고</v>
      </c>
      <c r="N28" s="81" t="str">
        <f>[44]세단!$F$14</f>
        <v>13.83</v>
      </c>
      <c r="O28" s="79" t="str">
        <f>[44]세단!$C$15</f>
        <v>김현종</v>
      </c>
      <c r="P28" s="80" t="str">
        <f>[44]세단!$E$15</f>
        <v>충현고</v>
      </c>
      <c r="Q28" s="81" t="str">
        <f>[44]세단!$F$15</f>
        <v>13.80</v>
      </c>
      <c r="R28" s="79" t="str">
        <f>[44]세단!$C$16</f>
        <v>우형석</v>
      </c>
      <c r="S28" s="80" t="str">
        <f>[44]세단!$E$16</f>
        <v>경기체육고</v>
      </c>
      <c r="T28" s="81" t="str">
        <f>[44]세단!$F$16</f>
        <v>13.77</v>
      </c>
      <c r="U28" s="79" t="str">
        <f>[44]세단!$C$17</f>
        <v>백광열</v>
      </c>
      <c r="V28" s="80" t="str">
        <f>[44]세단!$E$17</f>
        <v>충남체육고</v>
      </c>
      <c r="W28" s="81" t="str">
        <f>[44]세단!$F$17</f>
        <v>13.67</v>
      </c>
      <c r="X28" s="79" t="str">
        <f>[44]세단!$C$18</f>
        <v>김민상</v>
      </c>
      <c r="Y28" s="80" t="str">
        <f>[44]세단!$E$18</f>
        <v>인천체육고</v>
      </c>
      <c r="Z28" s="121" t="str">
        <f>[44]세단!$F$18</f>
        <v>13.55</v>
      </c>
    </row>
    <row r="29" spans="1:26" s="19" customFormat="1" ht="13.5" customHeight="1">
      <c r="A29" s="243"/>
      <c r="B29" s="107" t="s">
        <v>47</v>
      </c>
      <c r="C29" s="32"/>
      <c r="D29" s="37" t="str">
        <f>[44]세단!$G$11</f>
        <v>-1.4</v>
      </c>
      <c r="E29" s="34"/>
      <c r="F29" s="32"/>
      <c r="G29" s="37" t="str">
        <f>[44]세단!$G$12</f>
        <v>-0.7</v>
      </c>
      <c r="H29" s="34"/>
      <c r="I29" s="32"/>
      <c r="J29" s="37" t="str">
        <f>[44]세단!$G$13</f>
        <v>0.3</v>
      </c>
      <c r="K29" s="34"/>
      <c r="L29" s="32"/>
      <c r="M29" s="37" t="str">
        <f>[44]세단!$G$14</f>
        <v>-1.3</v>
      </c>
      <c r="N29" s="34"/>
      <c r="O29" s="32"/>
      <c r="P29" s="37" t="str">
        <f>[44]세단!$G$15</f>
        <v>-1.1</v>
      </c>
      <c r="Q29" s="34"/>
      <c r="R29" s="32"/>
      <c r="S29" s="37" t="str">
        <f>[44]세단!$G$16</f>
        <v>-1.2</v>
      </c>
      <c r="T29" s="34"/>
      <c r="U29" s="32"/>
      <c r="V29" s="37" t="str">
        <f>[44]세단!$G$17</f>
        <v>0.8</v>
      </c>
      <c r="W29" s="34"/>
      <c r="X29" s="32"/>
      <c r="Y29" s="37" t="str">
        <f>[44]세단!$G$18</f>
        <v>-0.8</v>
      </c>
      <c r="Z29" s="108"/>
    </row>
    <row r="30" spans="1:26" s="19" customFormat="1" ht="13.5" customHeight="1">
      <c r="A30" s="13">
        <v>3</v>
      </c>
      <c r="B30" s="99" t="s">
        <v>61</v>
      </c>
      <c r="C30" s="74" t="str">
        <f>[43]포환!$C$11</f>
        <v>양재우</v>
      </c>
      <c r="D30" s="78" t="str">
        <f>[43]포환!$E$11</f>
        <v>강원체육고</v>
      </c>
      <c r="E30" s="76" t="str">
        <f>[43]포환!$F$11</f>
        <v>17.01</v>
      </c>
      <c r="F30" s="74" t="str">
        <f>[43]포환!$C$12</f>
        <v>김태혁</v>
      </c>
      <c r="G30" s="78" t="str">
        <f>[43]포환!$E$12</f>
        <v>경기체육고</v>
      </c>
      <c r="H30" s="76" t="str">
        <f>[43]포환!$F$12</f>
        <v>16.71</v>
      </c>
      <c r="I30" s="74" t="str">
        <f>[43]포환!$C$13</f>
        <v>홍동락</v>
      </c>
      <c r="J30" s="78" t="str">
        <f>[43]포환!$E$13</f>
        <v>서울체육고</v>
      </c>
      <c r="K30" s="76" t="str">
        <f>[43]포환!$F$13</f>
        <v>16.47</v>
      </c>
      <c r="L30" s="74" t="str">
        <f>[43]포환!$C$14</f>
        <v>박도현</v>
      </c>
      <c r="M30" s="78" t="str">
        <f>[43]포환!$E$14</f>
        <v>목포문태고</v>
      </c>
      <c r="N30" s="76" t="str">
        <f>[43]포환!$F$14</f>
        <v>16.16</v>
      </c>
      <c r="O30" s="74" t="str">
        <f>[43]포환!$C$15</f>
        <v>박민서</v>
      </c>
      <c r="P30" s="78" t="str">
        <f>[43]포환!$E$15</f>
        <v>서울체육고</v>
      </c>
      <c r="Q30" s="76" t="str">
        <f>[43]포환!$F$15</f>
        <v>15.18</v>
      </c>
      <c r="R30" s="74" t="str">
        <f>[43]포환!$C$16</f>
        <v>최형재</v>
      </c>
      <c r="S30" s="78" t="str">
        <f>[43]포환!$E$16</f>
        <v>인천체육고</v>
      </c>
      <c r="T30" s="76" t="str">
        <f>[43]포환!$F$16</f>
        <v>14.97</v>
      </c>
      <c r="U30" s="74" t="str">
        <f>[43]포환!$C$17</f>
        <v>우상훈</v>
      </c>
      <c r="V30" s="78" t="str">
        <f>[43]포환!$E$17</f>
        <v>충남체육고</v>
      </c>
      <c r="W30" s="76" t="str">
        <f>[43]포환!$F$17</f>
        <v>14.71</v>
      </c>
      <c r="X30" s="74" t="str">
        <f>[43]포환!$C$18</f>
        <v>박현민</v>
      </c>
      <c r="Y30" s="78" t="str">
        <f>[43]포환!$E$18</f>
        <v>경북체육고</v>
      </c>
      <c r="Z30" s="104" t="str">
        <f>[43]포환!$F$18</f>
        <v>14.13</v>
      </c>
    </row>
    <row r="31" spans="1:26" s="19" customFormat="1" ht="13.5" customHeight="1">
      <c r="A31" s="13">
        <v>1</v>
      </c>
      <c r="B31" s="99" t="s">
        <v>62</v>
      </c>
      <c r="C31" s="74" t="str">
        <f>[43]원반!$C$11</f>
        <v>구민준</v>
      </c>
      <c r="D31" s="78" t="str">
        <f>[43]원반!$E$11</f>
        <v>충남체육고</v>
      </c>
      <c r="E31" s="76" t="str">
        <f>[43]원반!$F$11</f>
        <v>45.05</v>
      </c>
      <c r="F31" s="74" t="str">
        <f>[43]원반!$C$12</f>
        <v>나인성</v>
      </c>
      <c r="G31" s="78" t="str">
        <f>[43]원반!$E$12</f>
        <v>이리공업고</v>
      </c>
      <c r="H31" s="76" t="str">
        <f>[43]원반!$F$12</f>
        <v>44.63</v>
      </c>
      <c r="I31" s="74" t="str">
        <f>[43]원반!$C$13</f>
        <v>김광섭</v>
      </c>
      <c r="J31" s="78" t="str">
        <f>[43]원반!$E$13</f>
        <v>문창고</v>
      </c>
      <c r="K31" s="76" t="str">
        <f>[43]원반!$F$13</f>
        <v>43.50</v>
      </c>
      <c r="L31" s="74" t="str">
        <f>[43]원반!$C$14</f>
        <v>이요섭</v>
      </c>
      <c r="M31" s="78" t="str">
        <f>[43]원반!$E$14</f>
        <v>충현고</v>
      </c>
      <c r="N31" s="76" t="str">
        <f>[43]원반!$F$14</f>
        <v>41.43</v>
      </c>
      <c r="O31" s="74" t="str">
        <f>[43]원반!$C$15</f>
        <v>윤효식</v>
      </c>
      <c r="P31" s="78" t="str">
        <f>[43]원반!$E$15</f>
        <v>강원체육고</v>
      </c>
      <c r="Q31" s="76" t="str">
        <f>[43]원반!$F$15</f>
        <v>39.10</v>
      </c>
      <c r="R31" s="74" t="str">
        <f>[43]원반!$C$16</f>
        <v>최완재</v>
      </c>
      <c r="S31" s="78" t="str">
        <f>[43]원반!$E$16</f>
        <v>인천체육고</v>
      </c>
      <c r="T31" s="76" t="str">
        <f>[43]원반!$F$16</f>
        <v>38.37</v>
      </c>
      <c r="U31" s="74" t="str">
        <f>[43]원반!$C$17</f>
        <v>정현우</v>
      </c>
      <c r="V31" s="78" t="str">
        <f>[43]원반!$E$17</f>
        <v>충남체육고</v>
      </c>
      <c r="W31" s="76" t="str">
        <f>[43]원반!$F$17</f>
        <v>37.92</v>
      </c>
      <c r="X31" s="74" t="str">
        <f>[43]원반!$C$18</f>
        <v>서우진</v>
      </c>
      <c r="Y31" s="78" t="str">
        <f>[43]원반!$E$18</f>
        <v>경기체육고</v>
      </c>
      <c r="Z31" s="104" t="str">
        <f>[43]원반!$F$18</f>
        <v>37.19</v>
      </c>
    </row>
    <row r="32" spans="1:26" s="19" customFormat="1" ht="13.5" customHeight="1">
      <c r="A32" s="13">
        <v>1</v>
      </c>
      <c r="B32" s="99" t="s">
        <v>63</v>
      </c>
      <c r="C32" s="74" t="str">
        <f>[43]해머!$C$11</f>
        <v>홍종호</v>
      </c>
      <c r="D32" s="78" t="str">
        <f>[43]해머!$E$11</f>
        <v>이리공업고</v>
      </c>
      <c r="E32" s="76" t="str">
        <f>[43]해머!$F$11</f>
        <v>59.26</v>
      </c>
      <c r="F32" s="74" t="str">
        <f>[43]해머!$C$12</f>
        <v>이정현</v>
      </c>
      <c r="G32" s="78" t="str">
        <f>[43]해머!$E$12</f>
        <v>전북체육고</v>
      </c>
      <c r="H32" s="76" t="str">
        <f>[43]해머!$F$12</f>
        <v>50.66</v>
      </c>
      <c r="I32" s="74" t="str">
        <f>[43]해머!$C$13</f>
        <v>장민수</v>
      </c>
      <c r="J32" s="78" t="str">
        <f>[43]해머!$E$13</f>
        <v>경기체육고</v>
      </c>
      <c r="K32" s="76" t="str">
        <f>[43]해머!$F$13</f>
        <v>47.30</v>
      </c>
      <c r="L32" s="74" t="str">
        <f>[43]해머!$C$14</f>
        <v>김준혁</v>
      </c>
      <c r="M32" s="78" t="str">
        <f>[43]해머!$E$14</f>
        <v>충북체육고</v>
      </c>
      <c r="N32" s="76" t="str">
        <f>[43]해머!$F$14</f>
        <v>47.22</v>
      </c>
      <c r="O32" s="74" t="str">
        <f>[43]해머!$C$15</f>
        <v>이주호</v>
      </c>
      <c r="P32" s="78" t="str">
        <f>[43]해머!$E$15</f>
        <v>서울체육고</v>
      </c>
      <c r="Q32" s="76" t="str">
        <f>[43]해머!$F$15</f>
        <v>46.47</v>
      </c>
      <c r="R32" s="74" t="str">
        <f>[43]해머!$C$16</f>
        <v>배준호</v>
      </c>
      <c r="S32" s="78" t="str">
        <f>[43]해머!$E$16</f>
        <v>전북체육고</v>
      </c>
      <c r="T32" s="76" t="str">
        <f>[43]해머!$F$16</f>
        <v>44.37</v>
      </c>
      <c r="U32" s="74" t="str">
        <f>[43]해머!$C$17</f>
        <v>최국현</v>
      </c>
      <c r="V32" s="78" t="str">
        <f>[43]해머!$E$17</f>
        <v>이리공업고</v>
      </c>
      <c r="W32" s="76" t="str">
        <f>[43]해머!$F$17</f>
        <v>42.05</v>
      </c>
      <c r="X32" s="74"/>
      <c r="Y32" s="78"/>
      <c r="Z32" s="104"/>
    </row>
    <row r="33" spans="1:26" s="19" customFormat="1" ht="13.5" customHeight="1">
      <c r="A33" s="20">
        <v>2</v>
      </c>
      <c r="B33" s="99" t="s">
        <v>64</v>
      </c>
      <c r="C33" s="74" t="str">
        <f>[43]투창!$C$11</f>
        <v>김이태</v>
      </c>
      <c r="D33" s="78" t="str">
        <f>[43]투창!$E$11</f>
        <v>울산스포츠과학고</v>
      </c>
      <c r="E33" s="76" t="str">
        <f>[43]투창!$F$11</f>
        <v>64.48</v>
      </c>
      <c r="F33" s="74" t="str">
        <f>[43]투창!$C$12</f>
        <v>안하영</v>
      </c>
      <c r="G33" s="78" t="str">
        <f>[43]투창!$E$12</f>
        <v>충남체육고</v>
      </c>
      <c r="H33" s="76" t="str">
        <f>[43]투창!$F$12</f>
        <v>64.27</v>
      </c>
      <c r="I33" s="74" t="str">
        <f>[43]투창!$C$13</f>
        <v>이준형</v>
      </c>
      <c r="J33" s="78" t="str">
        <f>[43]투창!$E$13</f>
        <v>인천체육고</v>
      </c>
      <c r="K33" s="76" t="str">
        <f>[43]투창!$F$13</f>
        <v>64.27</v>
      </c>
      <c r="L33" s="74" t="str">
        <f>[43]투창!$C$14</f>
        <v>최우진</v>
      </c>
      <c r="M33" s="78" t="str">
        <f>[43]투창!$E$14</f>
        <v>충북체육고</v>
      </c>
      <c r="N33" s="76" t="str">
        <f>[43]투창!$F$14</f>
        <v>62.71</v>
      </c>
      <c r="O33" s="74" t="str">
        <f>[43]투창!$C$15</f>
        <v>김진호</v>
      </c>
      <c r="P33" s="78" t="str">
        <f>[43]투창!$E$15</f>
        <v>대구체육고</v>
      </c>
      <c r="Q33" s="76" t="str">
        <f>[43]투창!$F$15</f>
        <v>62.70</v>
      </c>
      <c r="R33" s="74" t="str">
        <f>[43]투창!$C$16</f>
        <v>손민찬</v>
      </c>
      <c r="S33" s="78" t="str">
        <f>[43]투창!$E$16</f>
        <v>문창고</v>
      </c>
      <c r="T33" s="76" t="str">
        <f>[43]투창!$F$16</f>
        <v>62.07</v>
      </c>
      <c r="U33" s="74" t="str">
        <f>[43]투창!$C$17</f>
        <v>권영빈</v>
      </c>
      <c r="V33" s="78" t="str">
        <f>[43]투창!$E$17</f>
        <v>대구체육고</v>
      </c>
      <c r="W33" s="76" t="str">
        <f>[43]투창!$F$17</f>
        <v>60.41</v>
      </c>
      <c r="X33" s="74" t="str">
        <f>[43]투창!$C$18</f>
        <v>한재용</v>
      </c>
      <c r="Y33" s="78" t="str">
        <f>[43]투창!$E$18</f>
        <v>천안쌍용고</v>
      </c>
      <c r="Z33" s="104" t="str">
        <f>[43]투창!$F$18</f>
        <v>58.91</v>
      </c>
    </row>
    <row r="34" spans="1:26" s="19" customFormat="1" ht="13.5" customHeight="1" thickBot="1">
      <c r="A34" s="13">
        <v>2</v>
      </c>
      <c r="B34" s="109" t="s">
        <v>65</v>
      </c>
      <c r="C34" s="127" t="str">
        <f>'[43]10종경기'!$C$11</f>
        <v>박준영</v>
      </c>
      <c r="D34" s="128" t="str">
        <f>'[43]10종경기'!$E$11</f>
        <v>경북체육고</v>
      </c>
      <c r="E34" s="129" t="str">
        <f>'[43]10종경기'!$F$11</f>
        <v>6,288점</v>
      </c>
      <c r="F34" s="127" t="str">
        <f>'[43]10종경기'!$C$12</f>
        <v>윤서준</v>
      </c>
      <c r="G34" s="128" t="str">
        <f>'[43]10종경기'!$E$12</f>
        <v>대전체육고</v>
      </c>
      <c r="H34" s="129" t="str">
        <f>'[43]10종경기'!$F$12</f>
        <v>6,089점</v>
      </c>
      <c r="I34" s="127" t="str">
        <f>'[43]10종경기'!$C$13</f>
        <v>이찬형</v>
      </c>
      <c r="J34" s="128" t="str">
        <f>'[43]10종경기'!$E$13</f>
        <v>대전체육고</v>
      </c>
      <c r="K34" s="129" t="str">
        <f>'[43]10종경기'!$F$13</f>
        <v>3,638점</v>
      </c>
      <c r="L34" s="127" t="str">
        <f>'[43]10종경기'!$C$14</f>
        <v>김태양</v>
      </c>
      <c r="M34" s="128" t="str">
        <f>'[43]10종경기'!$E$14</f>
        <v>동인천고</v>
      </c>
      <c r="N34" s="129" t="str">
        <f>'[43]10종경기'!$F$14</f>
        <v>3,526점</v>
      </c>
      <c r="O34" s="127" t="str">
        <f>'[43]10종경기'!$C$15</f>
        <v>박경만</v>
      </c>
      <c r="P34" s="128" t="str">
        <f>'[43]10종경기'!$E$15</f>
        <v>충남체육고</v>
      </c>
      <c r="Q34" s="129" t="str">
        <f>'[43]10종경기'!$F$15</f>
        <v>3,421점</v>
      </c>
      <c r="R34" s="127" t="str">
        <f>'[43]10종경기'!$C$16</f>
        <v>민다원</v>
      </c>
      <c r="S34" s="128" t="str">
        <f>'[43]10종경기'!$E$16</f>
        <v>충북체육고</v>
      </c>
      <c r="T34" s="129" t="str">
        <f>'[43]10종경기'!$F$16</f>
        <v>3,009점</v>
      </c>
      <c r="U34" s="127"/>
      <c r="V34" s="128"/>
      <c r="W34" s="129"/>
      <c r="X34" s="127"/>
      <c r="Y34" s="128"/>
      <c r="Z34" s="130"/>
    </row>
    <row r="35" spans="1:26" s="19" customFormat="1" ht="13.5" customHeight="1">
      <c r="A35" s="16"/>
      <c r="B35" s="7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s="19" customFormat="1" ht="15.75" customHeight="1">
      <c r="A36" s="16"/>
      <c r="B36" s="6" t="s">
        <v>66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s="4" customFormat="1" ht="14.25" customHeight="1">
      <c r="A37" s="1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s="10" customFormat="1">
      <c r="A38" s="15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</sheetData>
  <mergeCells count="26">
    <mergeCell ref="E2:T2"/>
    <mergeCell ref="B3:C3"/>
    <mergeCell ref="F3:S3"/>
    <mergeCell ref="A26:A27"/>
    <mergeCell ref="A28:A29"/>
    <mergeCell ref="R21:T21"/>
    <mergeCell ref="A7:A8"/>
    <mergeCell ref="A9:A10"/>
    <mergeCell ref="A15:A16"/>
    <mergeCell ref="L21:N21"/>
    <mergeCell ref="O21:Q21"/>
    <mergeCell ref="A20:A21"/>
    <mergeCell ref="C21:E21"/>
    <mergeCell ref="F21:H21"/>
    <mergeCell ref="I21:K21"/>
    <mergeCell ref="A22:A23"/>
    <mergeCell ref="C23:E23"/>
    <mergeCell ref="F23:H23"/>
    <mergeCell ref="I23:K23"/>
    <mergeCell ref="L23:N23"/>
    <mergeCell ref="U21:W21"/>
    <mergeCell ref="X21:Z21"/>
    <mergeCell ref="O23:Q23"/>
    <mergeCell ref="R23:T23"/>
    <mergeCell ref="X23:Z23"/>
    <mergeCell ref="U23:W23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view="pageBreakPreview" zoomScale="120" zoomScaleSheetLayoutView="120" workbookViewId="0">
      <selection activeCell="E2" sqref="E2:T2"/>
    </sheetView>
  </sheetViews>
  <sheetFormatPr defaultRowHeight="14"/>
  <cols>
    <col min="1" max="1" width="2.33203125" style="15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  <col min="257" max="257" width="2.33203125" customWidth="1"/>
    <col min="258" max="258" width="5.4140625" customWidth="1"/>
    <col min="259" max="259" width="3.75" customWidth="1"/>
    <col min="260" max="260" width="4.75" customWidth="1"/>
    <col min="261" max="261" width="5.75" customWidth="1"/>
    <col min="262" max="262" width="3.75" customWidth="1"/>
    <col min="263" max="263" width="4.75" customWidth="1"/>
    <col min="264" max="264" width="5.75" customWidth="1"/>
    <col min="265" max="265" width="3.75" customWidth="1"/>
    <col min="266" max="266" width="4.75" customWidth="1"/>
    <col min="267" max="267" width="5.75" customWidth="1"/>
    <col min="268" max="268" width="3.75" customWidth="1"/>
    <col min="269" max="269" width="4.75" customWidth="1"/>
    <col min="270" max="270" width="5.75" customWidth="1"/>
    <col min="271" max="271" width="3.75" customWidth="1"/>
    <col min="272" max="272" width="4.75" customWidth="1"/>
    <col min="273" max="273" width="5.75" customWidth="1"/>
    <col min="274" max="274" width="3.75" customWidth="1"/>
    <col min="275" max="275" width="4.75" customWidth="1"/>
    <col min="276" max="276" width="5.75" customWidth="1"/>
    <col min="277" max="277" width="3.75" customWidth="1"/>
    <col min="278" max="278" width="4.75" customWidth="1"/>
    <col min="279" max="279" width="5.75" customWidth="1"/>
    <col min="280" max="280" width="3.75" customWidth="1"/>
    <col min="281" max="281" width="4.75" customWidth="1"/>
    <col min="282" max="282" width="5.75" customWidth="1"/>
    <col min="513" max="513" width="2.33203125" customWidth="1"/>
    <col min="514" max="514" width="5.4140625" customWidth="1"/>
    <col min="515" max="515" width="3.75" customWidth="1"/>
    <col min="516" max="516" width="4.75" customWidth="1"/>
    <col min="517" max="517" width="5.75" customWidth="1"/>
    <col min="518" max="518" width="3.75" customWidth="1"/>
    <col min="519" max="519" width="4.75" customWidth="1"/>
    <col min="520" max="520" width="5.75" customWidth="1"/>
    <col min="521" max="521" width="3.75" customWidth="1"/>
    <col min="522" max="522" width="4.75" customWidth="1"/>
    <col min="523" max="523" width="5.75" customWidth="1"/>
    <col min="524" max="524" width="3.75" customWidth="1"/>
    <col min="525" max="525" width="4.75" customWidth="1"/>
    <col min="526" max="526" width="5.75" customWidth="1"/>
    <col min="527" max="527" width="3.75" customWidth="1"/>
    <col min="528" max="528" width="4.75" customWidth="1"/>
    <col min="529" max="529" width="5.75" customWidth="1"/>
    <col min="530" max="530" width="3.75" customWidth="1"/>
    <col min="531" max="531" width="4.75" customWidth="1"/>
    <col min="532" max="532" width="5.75" customWidth="1"/>
    <col min="533" max="533" width="3.75" customWidth="1"/>
    <col min="534" max="534" width="4.75" customWidth="1"/>
    <col min="535" max="535" width="5.75" customWidth="1"/>
    <col min="536" max="536" width="3.75" customWidth="1"/>
    <col min="537" max="537" width="4.75" customWidth="1"/>
    <col min="538" max="538" width="5.75" customWidth="1"/>
    <col min="769" max="769" width="2.33203125" customWidth="1"/>
    <col min="770" max="770" width="5.4140625" customWidth="1"/>
    <col min="771" max="771" width="3.75" customWidth="1"/>
    <col min="772" max="772" width="4.75" customWidth="1"/>
    <col min="773" max="773" width="5.75" customWidth="1"/>
    <col min="774" max="774" width="3.75" customWidth="1"/>
    <col min="775" max="775" width="4.75" customWidth="1"/>
    <col min="776" max="776" width="5.75" customWidth="1"/>
    <col min="777" max="777" width="3.75" customWidth="1"/>
    <col min="778" max="778" width="4.75" customWidth="1"/>
    <col min="779" max="779" width="5.75" customWidth="1"/>
    <col min="780" max="780" width="3.75" customWidth="1"/>
    <col min="781" max="781" width="4.75" customWidth="1"/>
    <col min="782" max="782" width="5.75" customWidth="1"/>
    <col min="783" max="783" width="3.75" customWidth="1"/>
    <col min="784" max="784" width="4.75" customWidth="1"/>
    <col min="785" max="785" width="5.75" customWidth="1"/>
    <col min="786" max="786" width="3.75" customWidth="1"/>
    <col min="787" max="787" width="4.75" customWidth="1"/>
    <col min="788" max="788" width="5.75" customWidth="1"/>
    <col min="789" max="789" width="3.75" customWidth="1"/>
    <col min="790" max="790" width="4.75" customWidth="1"/>
    <col min="791" max="791" width="5.75" customWidth="1"/>
    <col min="792" max="792" width="3.75" customWidth="1"/>
    <col min="793" max="793" width="4.75" customWidth="1"/>
    <col min="794" max="794" width="5.75" customWidth="1"/>
    <col min="1025" max="1025" width="2.33203125" customWidth="1"/>
    <col min="1026" max="1026" width="5.4140625" customWidth="1"/>
    <col min="1027" max="1027" width="3.75" customWidth="1"/>
    <col min="1028" max="1028" width="4.75" customWidth="1"/>
    <col min="1029" max="1029" width="5.75" customWidth="1"/>
    <col min="1030" max="1030" width="3.75" customWidth="1"/>
    <col min="1031" max="1031" width="4.75" customWidth="1"/>
    <col min="1032" max="1032" width="5.75" customWidth="1"/>
    <col min="1033" max="1033" width="3.75" customWidth="1"/>
    <col min="1034" max="1034" width="4.75" customWidth="1"/>
    <col min="1035" max="1035" width="5.75" customWidth="1"/>
    <col min="1036" max="1036" width="3.75" customWidth="1"/>
    <col min="1037" max="1037" width="4.75" customWidth="1"/>
    <col min="1038" max="1038" width="5.75" customWidth="1"/>
    <col min="1039" max="1039" width="3.75" customWidth="1"/>
    <col min="1040" max="1040" width="4.75" customWidth="1"/>
    <col min="1041" max="1041" width="5.75" customWidth="1"/>
    <col min="1042" max="1042" width="3.75" customWidth="1"/>
    <col min="1043" max="1043" width="4.75" customWidth="1"/>
    <col min="1044" max="1044" width="5.75" customWidth="1"/>
    <col min="1045" max="1045" width="3.75" customWidth="1"/>
    <col min="1046" max="1046" width="4.75" customWidth="1"/>
    <col min="1047" max="1047" width="5.75" customWidth="1"/>
    <col min="1048" max="1048" width="3.75" customWidth="1"/>
    <col min="1049" max="1049" width="4.75" customWidth="1"/>
    <col min="1050" max="1050" width="5.75" customWidth="1"/>
    <col min="1281" max="1281" width="2.33203125" customWidth="1"/>
    <col min="1282" max="1282" width="5.4140625" customWidth="1"/>
    <col min="1283" max="1283" width="3.75" customWidth="1"/>
    <col min="1284" max="1284" width="4.75" customWidth="1"/>
    <col min="1285" max="1285" width="5.75" customWidth="1"/>
    <col min="1286" max="1286" width="3.75" customWidth="1"/>
    <col min="1287" max="1287" width="4.75" customWidth="1"/>
    <col min="1288" max="1288" width="5.75" customWidth="1"/>
    <col min="1289" max="1289" width="3.75" customWidth="1"/>
    <col min="1290" max="1290" width="4.75" customWidth="1"/>
    <col min="1291" max="1291" width="5.75" customWidth="1"/>
    <col min="1292" max="1292" width="3.75" customWidth="1"/>
    <col min="1293" max="1293" width="4.75" customWidth="1"/>
    <col min="1294" max="1294" width="5.75" customWidth="1"/>
    <col min="1295" max="1295" width="3.75" customWidth="1"/>
    <col min="1296" max="1296" width="4.75" customWidth="1"/>
    <col min="1297" max="1297" width="5.75" customWidth="1"/>
    <col min="1298" max="1298" width="3.75" customWidth="1"/>
    <col min="1299" max="1299" width="4.75" customWidth="1"/>
    <col min="1300" max="1300" width="5.75" customWidth="1"/>
    <col min="1301" max="1301" width="3.75" customWidth="1"/>
    <col min="1302" max="1302" width="4.75" customWidth="1"/>
    <col min="1303" max="1303" width="5.75" customWidth="1"/>
    <col min="1304" max="1304" width="3.75" customWidth="1"/>
    <col min="1305" max="1305" width="4.75" customWidth="1"/>
    <col min="1306" max="1306" width="5.75" customWidth="1"/>
    <col min="1537" max="1537" width="2.33203125" customWidth="1"/>
    <col min="1538" max="1538" width="5.4140625" customWidth="1"/>
    <col min="1539" max="1539" width="3.75" customWidth="1"/>
    <col min="1540" max="1540" width="4.75" customWidth="1"/>
    <col min="1541" max="1541" width="5.75" customWidth="1"/>
    <col min="1542" max="1542" width="3.75" customWidth="1"/>
    <col min="1543" max="1543" width="4.75" customWidth="1"/>
    <col min="1544" max="1544" width="5.75" customWidth="1"/>
    <col min="1545" max="1545" width="3.75" customWidth="1"/>
    <col min="1546" max="1546" width="4.75" customWidth="1"/>
    <col min="1547" max="1547" width="5.75" customWidth="1"/>
    <col min="1548" max="1548" width="3.75" customWidth="1"/>
    <col min="1549" max="1549" width="4.75" customWidth="1"/>
    <col min="1550" max="1550" width="5.75" customWidth="1"/>
    <col min="1551" max="1551" width="3.75" customWidth="1"/>
    <col min="1552" max="1552" width="4.75" customWidth="1"/>
    <col min="1553" max="1553" width="5.75" customWidth="1"/>
    <col min="1554" max="1554" width="3.75" customWidth="1"/>
    <col min="1555" max="1555" width="4.75" customWidth="1"/>
    <col min="1556" max="1556" width="5.75" customWidth="1"/>
    <col min="1557" max="1557" width="3.75" customWidth="1"/>
    <col min="1558" max="1558" width="4.75" customWidth="1"/>
    <col min="1559" max="1559" width="5.75" customWidth="1"/>
    <col min="1560" max="1560" width="3.75" customWidth="1"/>
    <col min="1561" max="1561" width="4.75" customWidth="1"/>
    <col min="1562" max="1562" width="5.75" customWidth="1"/>
    <col min="1793" max="1793" width="2.33203125" customWidth="1"/>
    <col min="1794" max="1794" width="5.4140625" customWidth="1"/>
    <col min="1795" max="1795" width="3.75" customWidth="1"/>
    <col min="1796" max="1796" width="4.75" customWidth="1"/>
    <col min="1797" max="1797" width="5.75" customWidth="1"/>
    <col min="1798" max="1798" width="3.75" customWidth="1"/>
    <col min="1799" max="1799" width="4.75" customWidth="1"/>
    <col min="1800" max="1800" width="5.75" customWidth="1"/>
    <col min="1801" max="1801" width="3.75" customWidth="1"/>
    <col min="1802" max="1802" width="4.75" customWidth="1"/>
    <col min="1803" max="1803" width="5.75" customWidth="1"/>
    <col min="1804" max="1804" width="3.75" customWidth="1"/>
    <col min="1805" max="1805" width="4.75" customWidth="1"/>
    <col min="1806" max="1806" width="5.75" customWidth="1"/>
    <col min="1807" max="1807" width="3.75" customWidth="1"/>
    <col min="1808" max="1808" width="4.75" customWidth="1"/>
    <col min="1809" max="1809" width="5.75" customWidth="1"/>
    <col min="1810" max="1810" width="3.75" customWidth="1"/>
    <col min="1811" max="1811" width="4.75" customWidth="1"/>
    <col min="1812" max="1812" width="5.75" customWidth="1"/>
    <col min="1813" max="1813" width="3.75" customWidth="1"/>
    <col min="1814" max="1814" width="4.75" customWidth="1"/>
    <col min="1815" max="1815" width="5.75" customWidth="1"/>
    <col min="1816" max="1816" width="3.75" customWidth="1"/>
    <col min="1817" max="1817" width="4.75" customWidth="1"/>
    <col min="1818" max="1818" width="5.75" customWidth="1"/>
    <col min="2049" max="2049" width="2.33203125" customWidth="1"/>
    <col min="2050" max="2050" width="5.4140625" customWidth="1"/>
    <col min="2051" max="2051" width="3.75" customWidth="1"/>
    <col min="2052" max="2052" width="4.75" customWidth="1"/>
    <col min="2053" max="2053" width="5.75" customWidth="1"/>
    <col min="2054" max="2054" width="3.75" customWidth="1"/>
    <col min="2055" max="2055" width="4.75" customWidth="1"/>
    <col min="2056" max="2056" width="5.75" customWidth="1"/>
    <col min="2057" max="2057" width="3.75" customWidth="1"/>
    <col min="2058" max="2058" width="4.75" customWidth="1"/>
    <col min="2059" max="2059" width="5.75" customWidth="1"/>
    <col min="2060" max="2060" width="3.75" customWidth="1"/>
    <col min="2061" max="2061" width="4.75" customWidth="1"/>
    <col min="2062" max="2062" width="5.75" customWidth="1"/>
    <col min="2063" max="2063" width="3.75" customWidth="1"/>
    <col min="2064" max="2064" width="4.75" customWidth="1"/>
    <col min="2065" max="2065" width="5.75" customWidth="1"/>
    <col min="2066" max="2066" width="3.75" customWidth="1"/>
    <col min="2067" max="2067" width="4.75" customWidth="1"/>
    <col min="2068" max="2068" width="5.75" customWidth="1"/>
    <col min="2069" max="2069" width="3.75" customWidth="1"/>
    <col min="2070" max="2070" width="4.75" customWidth="1"/>
    <col min="2071" max="2071" width="5.75" customWidth="1"/>
    <col min="2072" max="2072" width="3.75" customWidth="1"/>
    <col min="2073" max="2073" width="4.75" customWidth="1"/>
    <col min="2074" max="2074" width="5.75" customWidth="1"/>
    <col min="2305" max="2305" width="2.33203125" customWidth="1"/>
    <col min="2306" max="2306" width="5.4140625" customWidth="1"/>
    <col min="2307" max="2307" width="3.75" customWidth="1"/>
    <col min="2308" max="2308" width="4.75" customWidth="1"/>
    <col min="2309" max="2309" width="5.75" customWidth="1"/>
    <col min="2310" max="2310" width="3.75" customWidth="1"/>
    <col min="2311" max="2311" width="4.75" customWidth="1"/>
    <col min="2312" max="2312" width="5.75" customWidth="1"/>
    <col min="2313" max="2313" width="3.75" customWidth="1"/>
    <col min="2314" max="2314" width="4.75" customWidth="1"/>
    <col min="2315" max="2315" width="5.75" customWidth="1"/>
    <col min="2316" max="2316" width="3.75" customWidth="1"/>
    <col min="2317" max="2317" width="4.75" customWidth="1"/>
    <col min="2318" max="2318" width="5.75" customWidth="1"/>
    <col min="2319" max="2319" width="3.75" customWidth="1"/>
    <col min="2320" max="2320" width="4.75" customWidth="1"/>
    <col min="2321" max="2321" width="5.75" customWidth="1"/>
    <col min="2322" max="2322" width="3.75" customWidth="1"/>
    <col min="2323" max="2323" width="4.75" customWidth="1"/>
    <col min="2324" max="2324" width="5.75" customWidth="1"/>
    <col min="2325" max="2325" width="3.75" customWidth="1"/>
    <col min="2326" max="2326" width="4.75" customWidth="1"/>
    <col min="2327" max="2327" width="5.75" customWidth="1"/>
    <col min="2328" max="2328" width="3.75" customWidth="1"/>
    <col min="2329" max="2329" width="4.75" customWidth="1"/>
    <col min="2330" max="2330" width="5.75" customWidth="1"/>
    <col min="2561" max="2561" width="2.33203125" customWidth="1"/>
    <col min="2562" max="2562" width="5.4140625" customWidth="1"/>
    <col min="2563" max="2563" width="3.75" customWidth="1"/>
    <col min="2564" max="2564" width="4.75" customWidth="1"/>
    <col min="2565" max="2565" width="5.75" customWidth="1"/>
    <col min="2566" max="2566" width="3.75" customWidth="1"/>
    <col min="2567" max="2567" width="4.75" customWidth="1"/>
    <col min="2568" max="2568" width="5.75" customWidth="1"/>
    <col min="2569" max="2569" width="3.75" customWidth="1"/>
    <col min="2570" max="2570" width="4.75" customWidth="1"/>
    <col min="2571" max="2571" width="5.75" customWidth="1"/>
    <col min="2572" max="2572" width="3.75" customWidth="1"/>
    <col min="2573" max="2573" width="4.75" customWidth="1"/>
    <col min="2574" max="2574" width="5.75" customWidth="1"/>
    <col min="2575" max="2575" width="3.75" customWidth="1"/>
    <col min="2576" max="2576" width="4.75" customWidth="1"/>
    <col min="2577" max="2577" width="5.75" customWidth="1"/>
    <col min="2578" max="2578" width="3.75" customWidth="1"/>
    <col min="2579" max="2579" width="4.75" customWidth="1"/>
    <col min="2580" max="2580" width="5.75" customWidth="1"/>
    <col min="2581" max="2581" width="3.75" customWidth="1"/>
    <col min="2582" max="2582" width="4.75" customWidth="1"/>
    <col min="2583" max="2583" width="5.75" customWidth="1"/>
    <col min="2584" max="2584" width="3.75" customWidth="1"/>
    <col min="2585" max="2585" width="4.75" customWidth="1"/>
    <col min="2586" max="2586" width="5.75" customWidth="1"/>
    <col min="2817" max="2817" width="2.33203125" customWidth="1"/>
    <col min="2818" max="2818" width="5.4140625" customWidth="1"/>
    <col min="2819" max="2819" width="3.75" customWidth="1"/>
    <col min="2820" max="2820" width="4.75" customWidth="1"/>
    <col min="2821" max="2821" width="5.75" customWidth="1"/>
    <col min="2822" max="2822" width="3.75" customWidth="1"/>
    <col min="2823" max="2823" width="4.75" customWidth="1"/>
    <col min="2824" max="2824" width="5.75" customWidth="1"/>
    <col min="2825" max="2825" width="3.75" customWidth="1"/>
    <col min="2826" max="2826" width="4.75" customWidth="1"/>
    <col min="2827" max="2827" width="5.75" customWidth="1"/>
    <col min="2828" max="2828" width="3.75" customWidth="1"/>
    <col min="2829" max="2829" width="4.75" customWidth="1"/>
    <col min="2830" max="2830" width="5.75" customWidth="1"/>
    <col min="2831" max="2831" width="3.75" customWidth="1"/>
    <col min="2832" max="2832" width="4.75" customWidth="1"/>
    <col min="2833" max="2833" width="5.75" customWidth="1"/>
    <col min="2834" max="2834" width="3.75" customWidth="1"/>
    <col min="2835" max="2835" width="4.75" customWidth="1"/>
    <col min="2836" max="2836" width="5.75" customWidth="1"/>
    <col min="2837" max="2837" width="3.75" customWidth="1"/>
    <col min="2838" max="2838" width="4.75" customWidth="1"/>
    <col min="2839" max="2839" width="5.75" customWidth="1"/>
    <col min="2840" max="2840" width="3.75" customWidth="1"/>
    <col min="2841" max="2841" width="4.75" customWidth="1"/>
    <col min="2842" max="2842" width="5.75" customWidth="1"/>
    <col min="3073" max="3073" width="2.33203125" customWidth="1"/>
    <col min="3074" max="3074" width="5.4140625" customWidth="1"/>
    <col min="3075" max="3075" width="3.75" customWidth="1"/>
    <col min="3076" max="3076" width="4.75" customWidth="1"/>
    <col min="3077" max="3077" width="5.75" customWidth="1"/>
    <col min="3078" max="3078" width="3.75" customWidth="1"/>
    <col min="3079" max="3079" width="4.75" customWidth="1"/>
    <col min="3080" max="3080" width="5.75" customWidth="1"/>
    <col min="3081" max="3081" width="3.75" customWidth="1"/>
    <col min="3082" max="3082" width="4.75" customWidth="1"/>
    <col min="3083" max="3083" width="5.75" customWidth="1"/>
    <col min="3084" max="3084" width="3.75" customWidth="1"/>
    <col min="3085" max="3085" width="4.75" customWidth="1"/>
    <col min="3086" max="3086" width="5.75" customWidth="1"/>
    <col min="3087" max="3087" width="3.75" customWidth="1"/>
    <col min="3088" max="3088" width="4.75" customWidth="1"/>
    <col min="3089" max="3089" width="5.75" customWidth="1"/>
    <col min="3090" max="3090" width="3.75" customWidth="1"/>
    <col min="3091" max="3091" width="4.75" customWidth="1"/>
    <col min="3092" max="3092" width="5.75" customWidth="1"/>
    <col min="3093" max="3093" width="3.75" customWidth="1"/>
    <col min="3094" max="3094" width="4.75" customWidth="1"/>
    <col min="3095" max="3095" width="5.75" customWidth="1"/>
    <col min="3096" max="3096" width="3.75" customWidth="1"/>
    <col min="3097" max="3097" width="4.75" customWidth="1"/>
    <col min="3098" max="3098" width="5.75" customWidth="1"/>
    <col min="3329" max="3329" width="2.33203125" customWidth="1"/>
    <col min="3330" max="3330" width="5.4140625" customWidth="1"/>
    <col min="3331" max="3331" width="3.75" customWidth="1"/>
    <col min="3332" max="3332" width="4.75" customWidth="1"/>
    <col min="3333" max="3333" width="5.75" customWidth="1"/>
    <col min="3334" max="3334" width="3.75" customWidth="1"/>
    <col min="3335" max="3335" width="4.75" customWidth="1"/>
    <col min="3336" max="3336" width="5.75" customWidth="1"/>
    <col min="3337" max="3337" width="3.75" customWidth="1"/>
    <col min="3338" max="3338" width="4.75" customWidth="1"/>
    <col min="3339" max="3339" width="5.75" customWidth="1"/>
    <col min="3340" max="3340" width="3.75" customWidth="1"/>
    <col min="3341" max="3341" width="4.75" customWidth="1"/>
    <col min="3342" max="3342" width="5.75" customWidth="1"/>
    <col min="3343" max="3343" width="3.75" customWidth="1"/>
    <col min="3344" max="3344" width="4.75" customWidth="1"/>
    <col min="3345" max="3345" width="5.75" customWidth="1"/>
    <col min="3346" max="3346" width="3.75" customWidth="1"/>
    <col min="3347" max="3347" width="4.75" customWidth="1"/>
    <col min="3348" max="3348" width="5.75" customWidth="1"/>
    <col min="3349" max="3349" width="3.75" customWidth="1"/>
    <col min="3350" max="3350" width="4.75" customWidth="1"/>
    <col min="3351" max="3351" width="5.75" customWidth="1"/>
    <col min="3352" max="3352" width="3.75" customWidth="1"/>
    <col min="3353" max="3353" width="4.75" customWidth="1"/>
    <col min="3354" max="3354" width="5.75" customWidth="1"/>
    <col min="3585" max="3585" width="2.33203125" customWidth="1"/>
    <col min="3586" max="3586" width="5.4140625" customWidth="1"/>
    <col min="3587" max="3587" width="3.75" customWidth="1"/>
    <col min="3588" max="3588" width="4.75" customWidth="1"/>
    <col min="3589" max="3589" width="5.75" customWidth="1"/>
    <col min="3590" max="3590" width="3.75" customWidth="1"/>
    <col min="3591" max="3591" width="4.75" customWidth="1"/>
    <col min="3592" max="3592" width="5.75" customWidth="1"/>
    <col min="3593" max="3593" width="3.75" customWidth="1"/>
    <col min="3594" max="3594" width="4.75" customWidth="1"/>
    <col min="3595" max="3595" width="5.75" customWidth="1"/>
    <col min="3596" max="3596" width="3.75" customWidth="1"/>
    <col min="3597" max="3597" width="4.75" customWidth="1"/>
    <col min="3598" max="3598" width="5.75" customWidth="1"/>
    <col min="3599" max="3599" width="3.75" customWidth="1"/>
    <col min="3600" max="3600" width="4.75" customWidth="1"/>
    <col min="3601" max="3601" width="5.75" customWidth="1"/>
    <col min="3602" max="3602" width="3.75" customWidth="1"/>
    <col min="3603" max="3603" width="4.75" customWidth="1"/>
    <col min="3604" max="3604" width="5.75" customWidth="1"/>
    <col min="3605" max="3605" width="3.75" customWidth="1"/>
    <col min="3606" max="3606" width="4.75" customWidth="1"/>
    <col min="3607" max="3607" width="5.75" customWidth="1"/>
    <col min="3608" max="3608" width="3.75" customWidth="1"/>
    <col min="3609" max="3609" width="4.75" customWidth="1"/>
    <col min="3610" max="3610" width="5.75" customWidth="1"/>
    <col min="3841" max="3841" width="2.33203125" customWidth="1"/>
    <col min="3842" max="3842" width="5.4140625" customWidth="1"/>
    <col min="3843" max="3843" width="3.75" customWidth="1"/>
    <col min="3844" max="3844" width="4.75" customWidth="1"/>
    <col min="3845" max="3845" width="5.75" customWidth="1"/>
    <col min="3846" max="3846" width="3.75" customWidth="1"/>
    <col min="3847" max="3847" width="4.75" customWidth="1"/>
    <col min="3848" max="3848" width="5.75" customWidth="1"/>
    <col min="3849" max="3849" width="3.75" customWidth="1"/>
    <col min="3850" max="3850" width="4.75" customWidth="1"/>
    <col min="3851" max="3851" width="5.75" customWidth="1"/>
    <col min="3852" max="3852" width="3.75" customWidth="1"/>
    <col min="3853" max="3853" width="4.75" customWidth="1"/>
    <col min="3854" max="3854" width="5.75" customWidth="1"/>
    <col min="3855" max="3855" width="3.75" customWidth="1"/>
    <col min="3856" max="3856" width="4.75" customWidth="1"/>
    <col min="3857" max="3857" width="5.75" customWidth="1"/>
    <col min="3858" max="3858" width="3.75" customWidth="1"/>
    <col min="3859" max="3859" width="4.75" customWidth="1"/>
    <col min="3860" max="3860" width="5.75" customWidth="1"/>
    <col min="3861" max="3861" width="3.75" customWidth="1"/>
    <col min="3862" max="3862" width="4.75" customWidth="1"/>
    <col min="3863" max="3863" width="5.75" customWidth="1"/>
    <col min="3864" max="3864" width="3.75" customWidth="1"/>
    <col min="3865" max="3865" width="4.75" customWidth="1"/>
    <col min="3866" max="3866" width="5.75" customWidth="1"/>
    <col min="4097" max="4097" width="2.33203125" customWidth="1"/>
    <col min="4098" max="4098" width="5.4140625" customWidth="1"/>
    <col min="4099" max="4099" width="3.75" customWidth="1"/>
    <col min="4100" max="4100" width="4.75" customWidth="1"/>
    <col min="4101" max="4101" width="5.75" customWidth="1"/>
    <col min="4102" max="4102" width="3.75" customWidth="1"/>
    <col min="4103" max="4103" width="4.75" customWidth="1"/>
    <col min="4104" max="4104" width="5.75" customWidth="1"/>
    <col min="4105" max="4105" width="3.75" customWidth="1"/>
    <col min="4106" max="4106" width="4.75" customWidth="1"/>
    <col min="4107" max="4107" width="5.75" customWidth="1"/>
    <col min="4108" max="4108" width="3.75" customWidth="1"/>
    <col min="4109" max="4109" width="4.75" customWidth="1"/>
    <col min="4110" max="4110" width="5.75" customWidth="1"/>
    <col min="4111" max="4111" width="3.75" customWidth="1"/>
    <col min="4112" max="4112" width="4.75" customWidth="1"/>
    <col min="4113" max="4113" width="5.75" customWidth="1"/>
    <col min="4114" max="4114" width="3.75" customWidth="1"/>
    <col min="4115" max="4115" width="4.75" customWidth="1"/>
    <col min="4116" max="4116" width="5.75" customWidth="1"/>
    <col min="4117" max="4117" width="3.75" customWidth="1"/>
    <col min="4118" max="4118" width="4.75" customWidth="1"/>
    <col min="4119" max="4119" width="5.75" customWidth="1"/>
    <col min="4120" max="4120" width="3.75" customWidth="1"/>
    <col min="4121" max="4121" width="4.75" customWidth="1"/>
    <col min="4122" max="4122" width="5.75" customWidth="1"/>
    <col min="4353" max="4353" width="2.33203125" customWidth="1"/>
    <col min="4354" max="4354" width="5.4140625" customWidth="1"/>
    <col min="4355" max="4355" width="3.75" customWidth="1"/>
    <col min="4356" max="4356" width="4.75" customWidth="1"/>
    <col min="4357" max="4357" width="5.75" customWidth="1"/>
    <col min="4358" max="4358" width="3.75" customWidth="1"/>
    <col min="4359" max="4359" width="4.75" customWidth="1"/>
    <col min="4360" max="4360" width="5.75" customWidth="1"/>
    <col min="4361" max="4361" width="3.75" customWidth="1"/>
    <col min="4362" max="4362" width="4.75" customWidth="1"/>
    <col min="4363" max="4363" width="5.75" customWidth="1"/>
    <col min="4364" max="4364" width="3.75" customWidth="1"/>
    <col min="4365" max="4365" width="4.75" customWidth="1"/>
    <col min="4366" max="4366" width="5.75" customWidth="1"/>
    <col min="4367" max="4367" width="3.75" customWidth="1"/>
    <col min="4368" max="4368" width="4.75" customWidth="1"/>
    <col min="4369" max="4369" width="5.75" customWidth="1"/>
    <col min="4370" max="4370" width="3.75" customWidth="1"/>
    <col min="4371" max="4371" width="4.75" customWidth="1"/>
    <col min="4372" max="4372" width="5.75" customWidth="1"/>
    <col min="4373" max="4373" width="3.75" customWidth="1"/>
    <col min="4374" max="4374" width="4.75" customWidth="1"/>
    <col min="4375" max="4375" width="5.75" customWidth="1"/>
    <col min="4376" max="4376" width="3.75" customWidth="1"/>
    <col min="4377" max="4377" width="4.75" customWidth="1"/>
    <col min="4378" max="4378" width="5.75" customWidth="1"/>
    <col min="4609" max="4609" width="2.33203125" customWidth="1"/>
    <col min="4610" max="4610" width="5.4140625" customWidth="1"/>
    <col min="4611" max="4611" width="3.75" customWidth="1"/>
    <col min="4612" max="4612" width="4.75" customWidth="1"/>
    <col min="4613" max="4613" width="5.75" customWidth="1"/>
    <col min="4614" max="4614" width="3.75" customWidth="1"/>
    <col min="4615" max="4615" width="4.75" customWidth="1"/>
    <col min="4616" max="4616" width="5.75" customWidth="1"/>
    <col min="4617" max="4617" width="3.75" customWidth="1"/>
    <col min="4618" max="4618" width="4.75" customWidth="1"/>
    <col min="4619" max="4619" width="5.75" customWidth="1"/>
    <col min="4620" max="4620" width="3.75" customWidth="1"/>
    <col min="4621" max="4621" width="4.75" customWidth="1"/>
    <col min="4622" max="4622" width="5.75" customWidth="1"/>
    <col min="4623" max="4623" width="3.75" customWidth="1"/>
    <col min="4624" max="4624" width="4.75" customWidth="1"/>
    <col min="4625" max="4625" width="5.75" customWidth="1"/>
    <col min="4626" max="4626" width="3.75" customWidth="1"/>
    <col min="4627" max="4627" width="4.75" customWidth="1"/>
    <col min="4628" max="4628" width="5.75" customWidth="1"/>
    <col min="4629" max="4629" width="3.75" customWidth="1"/>
    <col min="4630" max="4630" width="4.75" customWidth="1"/>
    <col min="4631" max="4631" width="5.75" customWidth="1"/>
    <col min="4632" max="4632" width="3.75" customWidth="1"/>
    <col min="4633" max="4633" width="4.75" customWidth="1"/>
    <col min="4634" max="4634" width="5.75" customWidth="1"/>
    <col min="4865" max="4865" width="2.33203125" customWidth="1"/>
    <col min="4866" max="4866" width="5.4140625" customWidth="1"/>
    <col min="4867" max="4867" width="3.75" customWidth="1"/>
    <col min="4868" max="4868" width="4.75" customWidth="1"/>
    <col min="4869" max="4869" width="5.75" customWidth="1"/>
    <col min="4870" max="4870" width="3.75" customWidth="1"/>
    <col min="4871" max="4871" width="4.75" customWidth="1"/>
    <col min="4872" max="4872" width="5.75" customWidth="1"/>
    <col min="4873" max="4873" width="3.75" customWidth="1"/>
    <col min="4874" max="4874" width="4.75" customWidth="1"/>
    <col min="4875" max="4875" width="5.75" customWidth="1"/>
    <col min="4876" max="4876" width="3.75" customWidth="1"/>
    <col min="4877" max="4877" width="4.75" customWidth="1"/>
    <col min="4878" max="4878" width="5.75" customWidth="1"/>
    <col min="4879" max="4879" width="3.75" customWidth="1"/>
    <col min="4880" max="4880" width="4.75" customWidth="1"/>
    <col min="4881" max="4881" width="5.75" customWidth="1"/>
    <col min="4882" max="4882" width="3.75" customWidth="1"/>
    <col min="4883" max="4883" width="4.75" customWidth="1"/>
    <col min="4884" max="4884" width="5.75" customWidth="1"/>
    <col min="4885" max="4885" width="3.75" customWidth="1"/>
    <col min="4886" max="4886" width="4.75" customWidth="1"/>
    <col min="4887" max="4887" width="5.75" customWidth="1"/>
    <col min="4888" max="4888" width="3.75" customWidth="1"/>
    <col min="4889" max="4889" width="4.75" customWidth="1"/>
    <col min="4890" max="4890" width="5.75" customWidth="1"/>
    <col min="5121" max="5121" width="2.33203125" customWidth="1"/>
    <col min="5122" max="5122" width="5.4140625" customWidth="1"/>
    <col min="5123" max="5123" width="3.75" customWidth="1"/>
    <col min="5124" max="5124" width="4.75" customWidth="1"/>
    <col min="5125" max="5125" width="5.75" customWidth="1"/>
    <col min="5126" max="5126" width="3.75" customWidth="1"/>
    <col min="5127" max="5127" width="4.75" customWidth="1"/>
    <col min="5128" max="5128" width="5.75" customWidth="1"/>
    <col min="5129" max="5129" width="3.75" customWidth="1"/>
    <col min="5130" max="5130" width="4.75" customWidth="1"/>
    <col min="5131" max="5131" width="5.75" customWidth="1"/>
    <col min="5132" max="5132" width="3.75" customWidth="1"/>
    <col min="5133" max="5133" width="4.75" customWidth="1"/>
    <col min="5134" max="5134" width="5.75" customWidth="1"/>
    <col min="5135" max="5135" width="3.75" customWidth="1"/>
    <col min="5136" max="5136" width="4.75" customWidth="1"/>
    <col min="5137" max="5137" width="5.75" customWidth="1"/>
    <col min="5138" max="5138" width="3.75" customWidth="1"/>
    <col min="5139" max="5139" width="4.75" customWidth="1"/>
    <col min="5140" max="5140" width="5.75" customWidth="1"/>
    <col min="5141" max="5141" width="3.75" customWidth="1"/>
    <col min="5142" max="5142" width="4.75" customWidth="1"/>
    <col min="5143" max="5143" width="5.75" customWidth="1"/>
    <col min="5144" max="5144" width="3.75" customWidth="1"/>
    <col min="5145" max="5145" width="4.75" customWidth="1"/>
    <col min="5146" max="5146" width="5.75" customWidth="1"/>
    <col min="5377" max="5377" width="2.33203125" customWidth="1"/>
    <col min="5378" max="5378" width="5.4140625" customWidth="1"/>
    <col min="5379" max="5379" width="3.75" customWidth="1"/>
    <col min="5380" max="5380" width="4.75" customWidth="1"/>
    <col min="5381" max="5381" width="5.75" customWidth="1"/>
    <col min="5382" max="5382" width="3.75" customWidth="1"/>
    <col min="5383" max="5383" width="4.75" customWidth="1"/>
    <col min="5384" max="5384" width="5.75" customWidth="1"/>
    <col min="5385" max="5385" width="3.75" customWidth="1"/>
    <col min="5386" max="5386" width="4.75" customWidth="1"/>
    <col min="5387" max="5387" width="5.75" customWidth="1"/>
    <col min="5388" max="5388" width="3.75" customWidth="1"/>
    <col min="5389" max="5389" width="4.75" customWidth="1"/>
    <col min="5390" max="5390" width="5.75" customWidth="1"/>
    <col min="5391" max="5391" width="3.75" customWidth="1"/>
    <col min="5392" max="5392" width="4.75" customWidth="1"/>
    <col min="5393" max="5393" width="5.75" customWidth="1"/>
    <col min="5394" max="5394" width="3.75" customWidth="1"/>
    <col min="5395" max="5395" width="4.75" customWidth="1"/>
    <col min="5396" max="5396" width="5.75" customWidth="1"/>
    <col min="5397" max="5397" width="3.75" customWidth="1"/>
    <col min="5398" max="5398" width="4.75" customWidth="1"/>
    <col min="5399" max="5399" width="5.75" customWidth="1"/>
    <col min="5400" max="5400" width="3.75" customWidth="1"/>
    <col min="5401" max="5401" width="4.75" customWidth="1"/>
    <col min="5402" max="5402" width="5.75" customWidth="1"/>
    <col min="5633" max="5633" width="2.33203125" customWidth="1"/>
    <col min="5634" max="5634" width="5.4140625" customWidth="1"/>
    <col min="5635" max="5635" width="3.75" customWidth="1"/>
    <col min="5636" max="5636" width="4.75" customWidth="1"/>
    <col min="5637" max="5637" width="5.75" customWidth="1"/>
    <col min="5638" max="5638" width="3.75" customWidth="1"/>
    <col min="5639" max="5639" width="4.75" customWidth="1"/>
    <col min="5640" max="5640" width="5.75" customWidth="1"/>
    <col min="5641" max="5641" width="3.75" customWidth="1"/>
    <col min="5642" max="5642" width="4.75" customWidth="1"/>
    <col min="5643" max="5643" width="5.75" customWidth="1"/>
    <col min="5644" max="5644" width="3.75" customWidth="1"/>
    <col min="5645" max="5645" width="4.75" customWidth="1"/>
    <col min="5646" max="5646" width="5.75" customWidth="1"/>
    <col min="5647" max="5647" width="3.75" customWidth="1"/>
    <col min="5648" max="5648" width="4.75" customWidth="1"/>
    <col min="5649" max="5649" width="5.75" customWidth="1"/>
    <col min="5650" max="5650" width="3.75" customWidth="1"/>
    <col min="5651" max="5651" width="4.75" customWidth="1"/>
    <col min="5652" max="5652" width="5.75" customWidth="1"/>
    <col min="5653" max="5653" width="3.75" customWidth="1"/>
    <col min="5654" max="5654" width="4.75" customWidth="1"/>
    <col min="5655" max="5655" width="5.75" customWidth="1"/>
    <col min="5656" max="5656" width="3.75" customWidth="1"/>
    <col min="5657" max="5657" width="4.75" customWidth="1"/>
    <col min="5658" max="5658" width="5.75" customWidth="1"/>
    <col min="5889" max="5889" width="2.33203125" customWidth="1"/>
    <col min="5890" max="5890" width="5.4140625" customWidth="1"/>
    <col min="5891" max="5891" width="3.75" customWidth="1"/>
    <col min="5892" max="5892" width="4.75" customWidth="1"/>
    <col min="5893" max="5893" width="5.75" customWidth="1"/>
    <col min="5894" max="5894" width="3.75" customWidth="1"/>
    <col min="5895" max="5895" width="4.75" customWidth="1"/>
    <col min="5896" max="5896" width="5.75" customWidth="1"/>
    <col min="5897" max="5897" width="3.75" customWidth="1"/>
    <col min="5898" max="5898" width="4.75" customWidth="1"/>
    <col min="5899" max="5899" width="5.75" customWidth="1"/>
    <col min="5900" max="5900" width="3.75" customWidth="1"/>
    <col min="5901" max="5901" width="4.75" customWidth="1"/>
    <col min="5902" max="5902" width="5.75" customWidth="1"/>
    <col min="5903" max="5903" width="3.75" customWidth="1"/>
    <col min="5904" max="5904" width="4.75" customWidth="1"/>
    <col min="5905" max="5905" width="5.75" customWidth="1"/>
    <col min="5906" max="5906" width="3.75" customWidth="1"/>
    <col min="5907" max="5907" width="4.75" customWidth="1"/>
    <col min="5908" max="5908" width="5.75" customWidth="1"/>
    <col min="5909" max="5909" width="3.75" customWidth="1"/>
    <col min="5910" max="5910" width="4.75" customWidth="1"/>
    <col min="5911" max="5911" width="5.75" customWidth="1"/>
    <col min="5912" max="5912" width="3.75" customWidth="1"/>
    <col min="5913" max="5913" width="4.75" customWidth="1"/>
    <col min="5914" max="5914" width="5.75" customWidth="1"/>
    <col min="6145" max="6145" width="2.33203125" customWidth="1"/>
    <col min="6146" max="6146" width="5.4140625" customWidth="1"/>
    <col min="6147" max="6147" width="3.75" customWidth="1"/>
    <col min="6148" max="6148" width="4.75" customWidth="1"/>
    <col min="6149" max="6149" width="5.75" customWidth="1"/>
    <col min="6150" max="6150" width="3.75" customWidth="1"/>
    <col min="6151" max="6151" width="4.75" customWidth="1"/>
    <col min="6152" max="6152" width="5.75" customWidth="1"/>
    <col min="6153" max="6153" width="3.75" customWidth="1"/>
    <col min="6154" max="6154" width="4.75" customWidth="1"/>
    <col min="6155" max="6155" width="5.75" customWidth="1"/>
    <col min="6156" max="6156" width="3.75" customWidth="1"/>
    <col min="6157" max="6157" width="4.75" customWidth="1"/>
    <col min="6158" max="6158" width="5.75" customWidth="1"/>
    <col min="6159" max="6159" width="3.75" customWidth="1"/>
    <col min="6160" max="6160" width="4.75" customWidth="1"/>
    <col min="6161" max="6161" width="5.75" customWidth="1"/>
    <col min="6162" max="6162" width="3.75" customWidth="1"/>
    <col min="6163" max="6163" width="4.75" customWidth="1"/>
    <col min="6164" max="6164" width="5.75" customWidth="1"/>
    <col min="6165" max="6165" width="3.75" customWidth="1"/>
    <col min="6166" max="6166" width="4.75" customWidth="1"/>
    <col min="6167" max="6167" width="5.75" customWidth="1"/>
    <col min="6168" max="6168" width="3.75" customWidth="1"/>
    <col min="6169" max="6169" width="4.75" customWidth="1"/>
    <col min="6170" max="6170" width="5.75" customWidth="1"/>
    <col min="6401" max="6401" width="2.33203125" customWidth="1"/>
    <col min="6402" max="6402" width="5.4140625" customWidth="1"/>
    <col min="6403" max="6403" width="3.75" customWidth="1"/>
    <col min="6404" max="6404" width="4.75" customWidth="1"/>
    <col min="6405" max="6405" width="5.75" customWidth="1"/>
    <col min="6406" max="6406" width="3.75" customWidth="1"/>
    <col min="6407" max="6407" width="4.75" customWidth="1"/>
    <col min="6408" max="6408" width="5.75" customWidth="1"/>
    <col min="6409" max="6409" width="3.75" customWidth="1"/>
    <col min="6410" max="6410" width="4.75" customWidth="1"/>
    <col min="6411" max="6411" width="5.75" customWidth="1"/>
    <col min="6412" max="6412" width="3.75" customWidth="1"/>
    <col min="6413" max="6413" width="4.75" customWidth="1"/>
    <col min="6414" max="6414" width="5.75" customWidth="1"/>
    <col min="6415" max="6415" width="3.75" customWidth="1"/>
    <col min="6416" max="6416" width="4.75" customWidth="1"/>
    <col min="6417" max="6417" width="5.75" customWidth="1"/>
    <col min="6418" max="6418" width="3.75" customWidth="1"/>
    <col min="6419" max="6419" width="4.75" customWidth="1"/>
    <col min="6420" max="6420" width="5.75" customWidth="1"/>
    <col min="6421" max="6421" width="3.75" customWidth="1"/>
    <col min="6422" max="6422" width="4.75" customWidth="1"/>
    <col min="6423" max="6423" width="5.75" customWidth="1"/>
    <col min="6424" max="6424" width="3.75" customWidth="1"/>
    <col min="6425" max="6425" width="4.75" customWidth="1"/>
    <col min="6426" max="6426" width="5.75" customWidth="1"/>
    <col min="6657" max="6657" width="2.33203125" customWidth="1"/>
    <col min="6658" max="6658" width="5.4140625" customWidth="1"/>
    <col min="6659" max="6659" width="3.75" customWidth="1"/>
    <col min="6660" max="6660" width="4.75" customWidth="1"/>
    <col min="6661" max="6661" width="5.75" customWidth="1"/>
    <col min="6662" max="6662" width="3.75" customWidth="1"/>
    <col min="6663" max="6663" width="4.75" customWidth="1"/>
    <col min="6664" max="6664" width="5.75" customWidth="1"/>
    <col min="6665" max="6665" width="3.75" customWidth="1"/>
    <col min="6666" max="6666" width="4.75" customWidth="1"/>
    <col min="6667" max="6667" width="5.75" customWidth="1"/>
    <col min="6668" max="6668" width="3.75" customWidth="1"/>
    <col min="6669" max="6669" width="4.75" customWidth="1"/>
    <col min="6670" max="6670" width="5.75" customWidth="1"/>
    <col min="6671" max="6671" width="3.75" customWidth="1"/>
    <col min="6672" max="6672" width="4.75" customWidth="1"/>
    <col min="6673" max="6673" width="5.75" customWidth="1"/>
    <col min="6674" max="6674" width="3.75" customWidth="1"/>
    <col min="6675" max="6675" width="4.75" customWidth="1"/>
    <col min="6676" max="6676" width="5.75" customWidth="1"/>
    <col min="6677" max="6677" width="3.75" customWidth="1"/>
    <col min="6678" max="6678" width="4.75" customWidth="1"/>
    <col min="6679" max="6679" width="5.75" customWidth="1"/>
    <col min="6680" max="6680" width="3.75" customWidth="1"/>
    <col min="6681" max="6681" width="4.75" customWidth="1"/>
    <col min="6682" max="6682" width="5.75" customWidth="1"/>
    <col min="6913" max="6913" width="2.33203125" customWidth="1"/>
    <col min="6914" max="6914" width="5.4140625" customWidth="1"/>
    <col min="6915" max="6915" width="3.75" customWidth="1"/>
    <col min="6916" max="6916" width="4.75" customWidth="1"/>
    <col min="6917" max="6917" width="5.75" customWidth="1"/>
    <col min="6918" max="6918" width="3.75" customWidth="1"/>
    <col min="6919" max="6919" width="4.75" customWidth="1"/>
    <col min="6920" max="6920" width="5.75" customWidth="1"/>
    <col min="6921" max="6921" width="3.75" customWidth="1"/>
    <col min="6922" max="6922" width="4.75" customWidth="1"/>
    <col min="6923" max="6923" width="5.75" customWidth="1"/>
    <col min="6924" max="6924" width="3.75" customWidth="1"/>
    <col min="6925" max="6925" width="4.75" customWidth="1"/>
    <col min="6926" max="6926" width="5.75" customWidth="1"/>
    <col min="6927" max="6927" width="3.75" customWidth="1"/>
    <col min="6928" max="6928" width="4.75" customWidth="1"/>
    <col min="6929" max="6929" width="5.75" customWidth="1"/>
    <col min="6930" max="6930" width="3.75" customWidth="1"/>
    <col min="6931" max="6931" width="4.75" customWidth="1"/>
    <col min="6932" max="6932" width="5.75" customWidth="1"/>
    <col min="6933" max="6933" width="3.75" customWidth="1"/>
    <col min="6934" max="6934" width="4.75" customWidth="1"/>
    <col min="6935" max="6935" width="5.75" customWidth="1"/>
    <col min="6936" max="6936" width="3.75" customWidth="1"/>
    <col min="6937" max="6937" width="4.75" customWidth="1"/>
    <col min="6938" max="6938" width="5.75" customWidth="1"/>
    <col min="7169" max="7169" width="2.33203125" customWidth="1"/>
    <col min="7170" max="7170" width="5.4140625" customWidth="1"/>
    <col min="7171" max="7171" width="3.75" customWidth="1"/>
    <col min="7172" max="7172" width="4.75" customWidth="1"/>
    <col min="7173" max="7173" width="5.75" customWidth="1"/>
    <col min="7174" max="7174" width="3.75" customWidth="1"/>
    <col min="7175" max="7175" width="4.75" customWidth="1"/>
    <col min="7176" max="7176" width="5.75" customWidth="1"/>
    <col min="7177" max="7177" width="3.75" customWidth="1"/>
    <col min="7178" max="7178" width="4.75" customWidth="1"/>
    <col min="7179" max="7179" width="5.75" customWidth="1"/>
    <col min="7180" max="7180" width="3.75" customWidth="1"/>
    <col min="7181" max="7181" width="4.75" customWidth="1"/>
    <col min="7182" max="7182" width="5.75" customWidth="1"/>
    <col min="7183" max="7183" width="3.75" customWidth="1"/>
    <col min="7184" max="7184" width="4.75" customWidth="1"/>
    <col min="7185" max="7185" width="5.75" customWidth="1"/>
    <col min="7186" max="7186" width="3.75" customWidth="1"/>
    <col min="7187" max="7187" width="4.75" customWidth="1"/>
    <col min="7188" max="7188" width="5.75" customWidth="1"/>
    <col min="7189" max="7189" width="3.75" customWidth="1"/>
    <col min="7190" max="7190" width="4.75" customWidth="1"/>
    <col min="7191" max="7191" width="5.75" customWidth="1"/>
    <col min="7192" max="7192" width="3.75" customWidth="1"/>
    <col min="7193" max="7193" width="4.75" customWidth="1"/>
    <col min="7194" max="7194" width="5.75" customWidth="1"/>
    <col min="7425" max="7425" width="2.33203125" customWidth="1"/>
    <col min="7426" max="7426" width="5.4140625" customWidth="1"/>
    <col min="7427" max="7427" width="3.75" customWidth="1"/>
    <col min="7428" max="7428" width="4.75" customWidth="1"/>
    <col min="7429" max="7429" width="5.75" customWidth="1"/>
    <col min="7430" max="7430" width="3.75" customWidth="1"/>
    <col min="7431" max="7431" width="4.75" customWidth="1"/>
    <col min="7432" max="7432" width="5.75" customWidth="1"/>
    <col min="7433" max="7433" width="3.75" customWidth="1"/>
    <col min="7434" max="7434" width="4.75" customWidth="1"/>
    <col min="7435" max="7435" width="5.75" customWidth="1"/>
    <col min="7436" max="7436" width="3.75" customWidth="1"/>
    <col min="7437" max="7437" width="4.75" customWidth="1"/>
    <col min="7438" max="7438" width="5.75" customWidth="1"/>
    <col min="7439" max="7439" width="3.75" customWidth="1"/>
    <col min="7440" max="7440" width="4.75" customWidth="1"/>
    <col min="7441" max="7441" width="5.75" customWidth="1"/>
    <col min="7442" max="7442" width="3.75" customWidth="1"/>
    <col min="7443" max="7443" width="4.75" customWidth="1"/>
    <col min="7444" max="7444" width="5.75" customWidth="1"/>
    <col min="7445" max="7445" width="3.75" customWidth="1"/>
    <col min="7446" max="7446" width="4.75" customWidth="1"/>
    <col min="7447" max="7447" width="5.75" customWidth="1"/>
    <col min="7448" max="7448" width="3.75" customWidth="1"/>
    <col min="7449" max="7449" width="4.75" customWidth="1"/>
    <col min="7450" max="7450" width="5.75" customWidth="1"/>
    <col min="7681" max="7681" width="2.33203125" customWidth="1"/>
    <col min="7682" max="7682" width="5.4140625" customWidth="1"/>
    <col min="7683" max="7683" width="3.75" customWidth="1"/>
    <col min="7684" max="7684" width="4.75" customWidth="1"/>
    <col min="7685" max="7685" width="5.75" customWidth="1"/>
    <col min="7686" max="7686" width="3.75" customWidth="1"/>
    <col min="7687" max="7687" width="4.75" customWidth="1"/>
    <col min="7688" max="7688" width="5.75" customWidth="1"/>
    <col min="7689" max="7689" width="3.75" customWidth="1"/>
    <col min="7690" max="7690" width="4.75" customWidth="1"/>
    <col min="7691" max="7691" width="5.75" customWidth="1"/>
    <col min="7692" max="7692" width="3.75" customWidth="1"/>
    <col min="7693" max="7693" width="4.75" customWidth="1"/>
    <col min="7694" max="7694" width="5.75" customWidth="1"/>
    <col min="7695" max="7695" width="3.75" customWidth="1"/>
    <col min="7696" max="7696" width="4.75" customWidth="1"/>
    <col min="7697" max="7697" width="5.75" customWidth="1"/>
    <col min="7698" max="7698" width="3.75" customWidth="1"/>
    <col min="7699" max="7699" width="4.75" customWidth="1"/>
    <col min="7700" max="7700" width="5.75" customWidth="1"/>
    <col min="7701" max="7701" width="3.75" customWidth="1"/>
    <col min="7702" max="7702" width="4.75" customWidth="1"/>
    <col min="7703" max="7703" width="5.75" customWidth="1"/>
    <col min="7704" max="7704" width="3.75" customWidth="1"/>
    <col min="7705" max="7705" width="4.75" customWidth="1"/>
    <col min="7706" max="7706" width="5.75" customWidth="1"/>
    <col min="7937" max="7937" width="2.33203125" customWidth="1"/>
    <col min="7938" max="7938" width="5.4140625" customWidth="1"/>
    <col min="7939" max="7939" width="3.75" customWidth="1"/>
    <col min="7940" max="7940" width="4.75" customWidth="1"/>
    <col min="7941" max="7941" width="5.75" customWidth="1"/>
    <col min="7942" max="7942" width="3.75" customWidth="1"/>
    <col min="7943" max="7943" width="4.75" customWidth="1"/>
    <col min="7944" max="7944" width="5.75" customWidth="1"/>
    <col min="7945" max="7945" width="3.75" customWidth="1"/>
    <col min="7946" max="7946" width="4.75" customWidth="1"/>
    <col min="7947" max="7947" width="5.75" customWidth="1"/>
    <col min="7948" max="7948" width="3.75" customWidth="1"/>
    <col min="7949" max="7949" width="4.75" customWidth="1"/>
    <col min="7950" max="7950" width="5.75" customWidth="1"/>
    <col min="7951" max="7951" width="3.75" customWidth="1"/>
    <col min="7952" max="7952" width="4.75" customWidth="1"/>
    <col min="7953" max="7953" width="5.75" customWidth="1"/>
    <col min="7954" max="7954" width="3.75" customWidth="1"/>
    <col min="7955" max="7955" width="4.75" customWidth="1"/>
    <col min="7956" max="7956" width="5.75" customWidth="1"/>
    <col min="7957" max="7957" width="3.75" customWidth="1"/>
    <col min="7958" max="7958" width="4.75" customWidth="1"/>
    <col min="7959" max="7959" width="5.75" customWidth="1"/>
    <col min="7960" max="7960" width="3.75" customWidth="1"/>
    <col min="7961" max="7961" width="4.75" customWidth="1"/>
    <col min="7962" max="7962" width="5.75" customWidth="1"/>
    <col min="8193" max="8193" width="2.33203125" customWidth="1"/>
    <col min="8194" max="8194" width="5.4140625" customWidth="1"/>
    <col min="8195" max="8195" width="3.75" customWidth="1"/>
    <col min="8196" max="8196" width="4.75" customWidth="1"/>
    <col min="8197" max="8197" width="5.75" customWidth="1"/>
    <col min="8198" max="8198" width="3.75" customWidth="1"/>
    <col min="8199" max="8199" width="4.75" customWidth="1"/>
    <col min="8200" max="8200" width="5.75" customWidth="1"/>
    <col min="8201" max="8201" width="3.75" customWidth="1"/>
    <col min="8202" max="8202" width="4.75" customWidth="1"/>
    <col min="8203" max="8203" width="5.75" customWidth="1"/>
    <col min="8204" max="8204" width="3.75" customWidth="1"/>
    <col min="8205" max="8205" width="4.75" customWidth="1"/>
    <col min="8206" max="8206" width="5.75" customWidth="1"/>
    <col min="8207" max="8207" width="3.75" customWidth="1"/>
    <col min="8208" max="8208" width="4.75" customWidth="1"/>
    <col min="8209" max="8209" width="5.75" customWidth="1"/>
    <col min="8210" max="8210" width="3.75" customWidth="1"/>
    <col min="8211" max="8211" width="4.75" customWidth="1"/>
    <col min="8212" max="8212" width="5.75" customWidth="1"/>
    <col min="8213" max="8213" width="3.75" customWidth="1"/>
    <col min="8214" max="8214" width="4.75" customWidth="1"/>
    <col min="8215" max="8215" width="5.75" customWidth="1"/>
    <col min="8216" max="8216" width="3.75" customWidth="1"/>
    <col min="8217" max="8217" width="4.75" customWidth="1"/>
    <col min="8218" max="8218" width="5.75" customWidth="1"/>
    <col min="8449" max="8449" width="2.33203125" customWidth="1"/>
    <col min="8450" max="8450" width="5.4140625" customWidth="1"/>
    <col min="8451" max="8451" width="3.75" customWidth="1"/>
    <col min="8452" max="8452" width="4.75" customWidth="1"/>
    <col min="8453" max="8453" width="5.75" customWidth="1"/>
    <col min="8454" max="8454" width="3.75" customWidth="1"/>
    <col min="8455" max="8455" width="4.75" customWidth="1"/>
    <col min="8456" max="8456" width="5.75" customWidth="1"/>
    <col min="8457" max="8457" width="3.75" customWidth="1"/>
    <col min="8458" max="8458" width="4.75" customWidth="1"/>
    <col min="8459" max="8459" width="5.75" customWidth="1"/>
    <col min="8460" max="8460" width="3.75" customWidth="1"/>
    <col min="8461" max="8461" width="4.75" customWidth="1"/>
    <col min="8462" max="8462" width="5.75" customWidth="1"/>
    <col min="8463" max="8463" width="3.75" customWidth="1"/>
    <col min="8464" max="8464" width="4.75" customWidth="1"/>
    <col min="8465" max="8465" width="5.75" customWidth="1"/>
    <col min="8466" max="8466" width="3.75" customWidth="1"/>
    <col min="8467" max="8467" width="4.75" customWidth="1"/>
    <col min="8468" max="8468" width="5.75" customWidth="1"/>
    <col min="8469" max="8469" width="3.75" customWidth="1"/>
    <col min="8470" max="8470" width="4.75" customWidth="1"/>
    <col min="8471" max="8471" width="5.75" customWidth="1"/>
    <col min="8472" max="8472" width="3.75" customWidth="1"/>
    <col min="8473" max="8473" width="4.75" customWidth="1"/>
    <col min="8474" max="8474" width="5.75" customWidth="1"/>
    <col min="8705" max="8705" width="2.33203125" customWidth="1"/>
    <col min="8706" max="8706" width="5.4140625" customWidth="1"/>
    <col min="8707" max="8707" width="3.75" customWidth="1"/>
    <col min="8708" max="8708" width="4.75" customWidth="1"/>
    <col min="8709" max="8709" width="5.75" customWidth="1"/>
    <col min="8710" max="8710" width="3.75" customWidth="1"/>
    <col min="8711" max="8711" width="4.75" customWidth="1"/>
    <col min="8712" max="8712" width="5.75" customWidth="1"/>
    <col min="8713" max="8713" width="3.75" customWidth="1"/>
    <col min="8714" max="8714" width="4.75" customWidth="1"/>
    <col min="8715" max="8715" width="5.75" customWidth="1"/>
    <col min="8716" max="8716" width="3.75" customWidth="1"/>
    <col min="8717" max="8717" width="4.75" customWidth="1"/>
    <col min="8718" max="8718" width="5.75" customWidth="1"/>
    <col min="8719" max="8719" width="3.75" customWidth="1"/>
    <col min="8720" max="8720" width="4.75" customWidth="1"/>
    <col min="8721" max="8721" width="5.75" customWidth="1"/>
    <col min="8722" max="8722" width="3.75" customWidth="1"/>
    <col min="8723" max="8723" width="4.75" customWidth="1"/>
    <col min="8724" max="8724" width="5.75" customWidth="1"/>
    <col min="8725" max="8725" width="3.75" customWidth="1"/>
    <col min="8726" max="8726" width="4.75" customWidth="1"/>
    <col min="8727" max="8727" width="5.75" customWidth="1"/>
    <col min="8728" max="8728" width="3.75" customWidth="1"/>
    <col min="8729" max="8729" width="4.75" customWidth="1"/>
    <col min="8730" max="8730" width="5.75" customWidth="1"/>
    <col min="8961" max="8961" width="2.33203125" customWidth="1"/>
    <col min="8962" max="8962" width="5.4140625" customWidth="1"/>
    <col min="8963" max="8963" width="3.75" customWidth="1"/>
    <col min="8964" max="8964" width="4.75" customWidth="1"/>
    <col min="8965" max="8965" width="5.75" customWidth="1"/>
    <col min="8966" max="8966" width="3.75" customWidth="1"/>
    <col min="8967" max="8967" width="4.75" customWidth="1"/>
    <col min="8968" max="8968" width="5.75" customWidth="1"/>
    <col min="8969" max="8969" width="3.75" customWidth="1"/>
    <col min="8970" max="8970" width="4.75" customWidth="1"/>
    <col min="8971" max="8971" width="5.75" customWidth="1"/>
    <col min="8972" max="8972" width="3.75" customWidth="1"/>
    <col min="8973" max="8973" width="4.75" customWidth="1"/>
    <col min="8974" max="8974" width="5.75" customWidth="1"/>
    <col min="8975" max="8975" width="3.75" customWidth="1"/>
    <col min="8976" max="8976" width="4.75" customWidth="1"/>
    <col min="8977" max="8977" width="5.75" customWidth="1"/>
    <col min="8978" max="8978" width="3.75" customWidth="1"/>
    <col min="8979" max="8979" width="4.75" customWidth="1"/>
    <col min="8980" max="8980" width="5.75" customWidth="1"/>
    <col min="8981" max="8981" width="3.75" customWidth="1"/>
    <col min="8982" max="8982" width="4.75" customWidth="1"/>
    <col min="8983" max="8983" width="5.75" customWidth="1"/>
    <col min="8984" max="8984" width="3.75" customWidth="1"/>
    <col min="8985" max="8985" width="4.75" customWidth="1"/>
    <col min="8986" max="8986" width="5.75" customWidth="1"/>
    <col min="9217" max="9217" width="2.33203125" customWidth="1"/>
    <col min="9218" max="9218" width="5.4140625" customWidth="1"/>
    <col min="9219" max="9219" width="3.75" customWidth="1"/>
    <col min="9220" max="9220" width="4.75" customWidth="1"/>
    <col min="9221" max="9221" width="5.75" customWidth="1"/>
    <col min="9222" max="9222" width="3.75" customWidth="1"/>
    <col min="9223" max="9223" width="4.75" customWidth="1"/>
    <col min="9224" max="9224" width="5.75" customWidth="1"/>
    <col min="9225" max="9225" width="3.75" customWidth="1"/>
    <col min="9226" max="9226" width="4.75" customWidth="1"/>
    <col min="9227" max="9227" width="5.75" customWidth="1"/>
    <col min="9228" max="9228" width="3.75" customWidth="1"/>
    <col min="9229" max="9229" width="4.75" customWidth="1"/>
    <col min="9230" max="9230" width="5.75" customWidth="1"/>
    <col min="9231" max="9231" width="3.75" customWidth="1"/>
    <col min="9232" max="9232" width="4.75" customWidth="1"/>
    <col min="9233" max="9233" width="5.75" customWidth="1"/>
    <col min="9234" max="9234" width="3.75" customWidth="1"/>
    <col min="9235" max="9235" width="4.75" customWidth="1"/>
    <col min="9236" max="9236" width="5.75" customWidth="1"/>
    <col min="9237" max="9237" width="3.75" customWidth="1"/>
    <col min="9238" max="9238" width="4.75" customWidth="1"/>
    <col min="9239" max="9239" width="5.75" customWidth="1"/>
    <col min="9240" max="9240" width="3.75" customWidth="1"/>
    <col min="9241" max="9241" width="4.75" customWidth="1"/>
    <col min="9242" max="9242" width="5.75" customWidth="1"/>
    <col min="9473" max="9473" width="2.33203125" customWidth="1"/>
    <col min="9474" max="9474" width="5.4140625" customWidth="1"/>
    <col min="9475" max="9475" width="3.75" customWidth="1"/>
    <col min="9476" max="9476" width="4.75" customWidth="1"/>
    <col min="9477" max="9477" width="5.75" customWidth="1"/>
    <col min="9478" max="9478" width="3.75" customWidth="1"/>
    <col min="9479" max="9479" width="4.75" customWidth="1"/>
    <col min="9480" max="9480" width="5.75" customWidth="1"/>
    <col min="9481" max="9481" width="3.75" customWidth="1"/>
    <col min="9482" max="9482" width="4.75" customWidth="1"/>
    <col min="9483" max="9483" width="5.75" customWidth="1"/>
    <col min="9484" max="9484" width="3.75" customWidth="1"/>
    <col min="9485" max="9485" width="4.75" customWidth="1"/>
    <col min="9486" max="9486" width="5.75" customWidth="1"/>
    <col min="9487" max="9487" width="3.75" customWidth="1"/>
    <col min="9488" max="9488" width="4.75" customWidth="1"/>
    <col min="9489" max="9489" width="5.75" customWidth="1"/>
    <col min="9490" max="9490" width="3.75" customWidth="1"/>
    <col min="9491" max="9491" width="4.75" customWidth="1"/>
    <col min="9492" max="9492" width="5.75" customWidth="1"/>
    <col min="9493" max="9493" width="3.75" customWidth="1"/>
    <col min="9494" max="9494" width="4.75" customWidth="1"/>
    <col min="9495" max="9495" width="5.75" customWidth="1"/>
    <col min="9496" max="9496" width="3.75" customWidth="1"/>
    <col min="9497" max="9497" width="4.75" customWidth="1"/>
    <col min="9498" max="9498" width="5.75" customWidth="1"/>
    <col min="9729" max="9729" width="2.33203125" customWidth="1"/>
    <col min="9730" max="9730" width="5.4140625" customWidth="1"/>
    <col min="9731" max="9731" width="3.75" customWidth="1"/>
    <col min="9732" max="9732" width="4.75" customWidth="1"/>
    <col min="9733" max="9733" width="5.75" customWidth="1"/>
    <col min="9734" max="9734" width="3.75" customWidth="1"/>
    <col min="9735" max="9735" width="4.75" customWidth="1"/>
    <col min="9736" max="9736" width="5.75" customWidth="1"/>
    <col min="9737" max="9737" width="3.75" customWidth="1"/>
    <col min="9738" max="9738" width="4.75" customWidth="1"/>
    <col min="9739" max="9739" width="5.75" customWidth="1"/>
    <col min="9740" max="9740" width="3.75" customWidth="1"/>
    <col min="9741" max="9741" width="4.75" customWidth="1"/>
    <col min="9742" max="9742" width="5.75" customWidth="1"/>
    <col min="9743" max="9743" width="3.75" customWidth="1"/>
    <col min="9744" max="9744" width="4.75" customWidth="1"/>
    <col min="9745" max="9745" width="5.75" customWidth="1"/>
    <col min="9746" max="9746" width="3.75" customWidth="1"/>
    <col min="9747" max="9747" width="4.75" customWidth="1"/>
    <col min="9748" max="9748" width="5.75" customWidth="1"/>
    <col min="9749" max="9749" width="3.75" customWidth="1"/>
    <col min="9750" max="9750" width="4.75" customWidth="1"/>
    <col min="9751" max="9751" width="5.75" customWidth="1"/>
    <col min="9752" max="9752" width="3.75" customWidth="1"/>
    <col min="9753" max="9753" width="4.75" customWidth="1"/>
    <col min="9754" max="9754" width="5.75" customWidth="1"/>
    <col min="9985" max="9985" width="2.33203125" customWidth="1"/>
    <col min="9986" max="9986" width="5.4140625" customWidth="1"/>
    <col min="9987" max="9987" width="3.75" customWidth="1"/>
    <col min="9988" max="9988" width="4.75" customWidth="1"/>
    <col min="9989" max="9989" width="5.75" customWidth="1"/>
    <col min="9990" max="9990" width="3.75" customWidth="1"/>
    <col min="9991" max="9991" width="4.75" customWidth="1"/>
    <col min="9992" max="9992" width="5.75" customWidth="1"/>
    <col min="9993" max="9993" width="3.75" customWidth="1"/>
    <col min="9994" max="9994" width="4.75" customWidth="1"/>
    <col min="9995" max="9995" width="5.75" customWidth="1"/>
    <col min="9996" max="9996" width="3.75" customWidth="1"/>
    <col min="9997" max="9997" width="4.75" customWidth="1"/>
    <col min="9998" max="9998" width="5.75" customWidth="1"/>
    <col min="9999" max="9999" width="3.75" customWidth="1"/>
    <col min="10000" max="10000" width="4.75" customWidth="1"/>
    <col min="10001" max="10001" width="5.75" customWidth="1"/>
    <col min="10002" max="10002" width="3.75" customWidth="1"/>
    <col min="10003" max="10003" width="4.75" customWidth="1"/>
    <col min="10004" max="10004" width="5.75" customWidth="1"/>
    <col min="10005" max="10005" width="3.75" customWidth="1"/>
    <col min="10006" max="10006" width="4.75" customWidth="1"/>
    <col min="10007" max="10007" width="5.75" customWidth="1"/>
    <col min="10008" max="10008" width="3.75" customWidth="1"/>
    <col min="10009" max="10009" width="4.75" customWidth="1"/>
    <col min="10010" max="10010" width="5.75" customWidth="1"/>
    <col min="10241" max="10241" width="2.33203125" customWidth="1"/>
    <col min="10242" max="10242" width="5.4140625" customWidth="1"/>
    <col min="10243" max="10243" width="3.75" customWidth="1"/>
    <col min="10244" max="10244" width="4.75" customWidth="1"/>
    <col min="10245" max="10245" width="5.75" customWidth="1"/>
    <col min="10246" max="10246" width="3.75" customWidth="1"/>
    <col min="10247" max="10247" width="4.75" customWidth="1"/>
    <col min="10248" max="10248" width="5.75" customWidth="1"/>
    <col min="10249" max="10249" width="3.75" customWidth="1"/>
    <col min="10250" max="10250" width="4.75" customWidth="1"/>
    <col min="10251" max="10251" width="5.75" customWidth="1"/>
    <col min="10252" max="10252" width="3.75" customWidth="1"/>
    <col min="10253" max="10253" width="4.75" customWidth="1"/>
    <col min="10254" max="10254" width="5.75" customWidth="1"/>
    <col min="10255" max="10255" width="3.75" customWidth="1"/>
    <col min="10256" max="10256" width="4.75" customWidth="1"/>
    <col min="10257" max="10257" width="5.75" customWidth="1"/>
    <col min="10258" max="10258" width="3.75" customWidth="1"/>
    <col min="10259" max="10259" width="4.75" customWidth="1"/>
    <col min="10260" max="10260" width="5.75" customWidth="1"/>
    <col min="10261" max="10261" width="3.75" customWidth="1"/>
    <col min="10262" max="10262" width="4.75" customWidth="1"/>
    <col min="10263" max="10263" width="5.75" customWidth="1"/>
    <col min="10264" max="10264" width="3.75" customWidth="1"/>
    <col min="10265" max="10265" width="4.75" customWidth="1"/>
    <col min="10266" max="10266" width="5.75" customWidth="1"/>
    <col min="10497" max="10497" width="2.33203125" customWidth="1"/>
    <col min="10498" max="10498" width="5.4140625" customWidth="1"/>
    <col min="10499" max="10499" width="3.75" customWidth="1"/>
    <col min="10500" max="10500" width="4.75" customWidth="1"/>
    <col min="10501" max="10501" width="5.75" customWidth="1"/>
    <col min="10502" max="10502" width="3.75" customWidth="1"/>
    <col min="10503" max="10503" width="4.75" customWidth="1"/>
    <col min="10504" max="10504" width="5.75" customWidth="1"/>
    <col min="10505" max="10505" width="3.75" customWidth="1"/>
    <col min="10506" max="10506" width="4.75" customWidth="1"/>
    <col min="10507" max="10507" width="5.75" customWidth="1"/>
    <col min="10508" max="10508" width="3.75" customWidth="1"/>
    <col min="10509" max="10509" width="4.75" customWidth="1"/>
    <col min="10510" max="10510" width="5.75" customWidth="1"/>
    <col min="10511" max="10511" width="3.75" customWidth="1"/>
    <col min="10512" max="10512" width="4.75" customWidth="1"/>
    <col min="10513" max="10513" width="5.75" customWidth="1"/>
    <col min="10514" max="10514" width="3.75" customWidth="1"/>
    <col min="10515" max="10515" width="4.75" customWidth="1"/>
    <col min="10516" max="10516" width="5.75" customWidth="1"/>
    <col min="10517" max="10517" width="3.75" customWidth="1"/>
    <col min="10518" max="10518" width="4.75" customWidth="1"/>
    <col min="10519" max="10519" width="5.75" customWidth="1"/>
    <col min="10520" max="10520" width="3.75" customWidth="1"/>
    <col min="10521" max="10521" width="4.75" customWidth="1"/>
    <col min="10522" max="10522" width="5.75" customWidth="1"/>
    <col min="10753" max="10753" width="2.33203125" customWidth="1"/>
    <col min="10754" max="10754" width="5.4140625" customWidth="1"/>
    <col min="10755" max="10755" width="3.75" customWidth="1"/>
    <col min="10756" max="10756" width="4.75" customWidth="1"/>
    <col min="10757" max="10757" width="5.75" customWidth="1"/>
    <col min="10758" max="10758" width="3.75" customWidth="1"/>
    <col min="10759" max="10759" width="4.75" customWidth="1"/>
    <col min="10760" max="10760" width="5.75" customWidth="1"/>
    <col min="10761" max="10761" width="3.75" customWidth="1"/>
    <col min="10762" max="10762" width="4.75" customWidth="1"/>
    <col min="10763" max="10763" width="5.75" customWidth="1"/>
    <col min="10764" max="10764" width="3.75" customWidth="1"/>
    <col min="10765" max="10765" width="4.75" customWidth="1"/>
    <col min="10766" max="10766" width="5.75" customWidth="1"/>
    <col min="10767" max="10767" width="3.75" customWidth="1"/>
    <col min="10768" max="10768" width="4.75" customWidth="1"/>
    <col min="10769" max="10769" width="5.75" customWidth="1"/>
    <col min="10770" max="10770" width="3.75" customWidth="1"/>
    <col min="10771" max="10771" width="4.75" customWidth="1"/>
    <col min="10772" max="10772" width="5.75" customWidth="1"/>
    <col min="10773" max="10773" width="3.75" customWidth="1"/>
    <col min="10774" max="10774" width="4.75" customWidth="1"/>
    <col min="10775" max="10775" width="5.75" customWidth="1"/>
    <col min="10776" max="10776" width="3.75" customWidth="1"/>
    <col min="10777" max="10777" width="4.75" customWidth="1"/>
    <col min="10778" max="10778" width="5.75" customWidth="1"/>
    <col min="11009" max="11009" width="2.33203125" customWidth="1"/>
    <col min="11010" max="11010" width="5.4140625" customWidth="1"/>
    <col min="11011" max="11011" width="3.75" customWidth="1"/>
    <col min="11012" max="11012" width="4.75" customWidth="1"/>
    <col min="11013" max="11013" width="5.75" customWidth="1"/>
    <col min="11014" max="11014" width="3.75" customWidth="1"/>
    <col min="11015" max="11015" width="4.75" customWidth="1"/>
    <col min="11016" max="11016" width="5.75" customWidth="1"/>
    <col min="11017" max="11017" width="3.75" customWidth="1"/>
    <col min="11018" max="11018" width="4.75" customWidth="1"/>
    <col min="11019" max="11019" width="5.75" customWidth="1"/>
    <col min="11020" max="11020" width="3.75" customWidth="1"/>
    <col min="11021" max="11021" width="4.75" customWidth="1"/>
    <col min="11022" max="11022" width="5.75" customWidth="1"/>
    <col min="11023" max="11023" width="3.75" customWidth="1"/>
    <col min="11024" max="11024" width="4.75" customWidth="1"/>
    <col min="11025" max="11025" width="5.75" customWidth="1"/>
    <col min="11026" max="11026" width="3.75" customWidth="1"/>
    <col min="11027" max="11027" width="4.75" customWidth="1"/>
    <col min="11028" max="11028" width="5.75" customWidth="1"/>
    <col min="11029" max="11029" width="3.75" customWidth="1"/>
    <col min="11030" max="11030" width="4.75" customWidth="1"/>
    <col min="11031" max="11031" width="5.75" customWidth="1"/>
    <col min="11032" max="11032" width="3.75" customWidth="1"/>
    <col min="11033" max="11033" width="4.75" customWidth="1"/>
    <col min="11034" max="11034" width="5.75" customWidth="1"/>
    <col min="11265" max="11265" width="2.33203125" customWidth="1"/>
    <col min="11266" max="11266" width="5.4140625" customWidth="1"/>
    <col min="11267" max="11267" width="3.75" customWidth="1"/>
    <col min="11268" max="11268" width="4.75" customWidth="1"/>
    <col min="11269" max="11269" width="5.75" customWidth="1"/>
    <col min="11270" max="11270" width="3.75" customWidth="1"/>
    <col min="11271" max="11271" width="4.75" customWidth="1"/>
    <col min="11272" max="11272" width="5.75" customWidth="1"/>
    <col min="11273" max="11273" width="3.75" customWidth="1"/>
    <col min="11274" max="11274" width="4.75" customWidth="1"/>
    <col min="11275" max="11275" width="5.75" customWidth="1"/>
    <col min="11276" max="11276" width="3.75" customWidth="1"/>
    <col min="11277" max="11277" width="4.75" customWidth="1"/>
    <col min="11278" max="11278" width="5.75" customWidth="1"/>
    <col min="11279" max="11279" width="3.75" customWidth="1"/>
    <col min="11280" max="11280" width="4.75" customWidth="1"/>
    <col min="11281" max="11281" width="5.75" customWidth="1"/>
    <col min="11282" max="11282" width="3.75" customWidth="1"/>
    <col min="11283" max="11283" width="4.75" customWidth="1"/>
    <col min="11284" max="11284" width="5.75" customWidth="1"/>
    <col min="11285" max="11285" width="3.75" customWidth="1"/>
    <col min="11286" max="11286" width="4.75" customWidth="1"/>
    <col min="11287" max="11287" width="5.75" customWidth="1"/>
    <col min="11288" max="11288" width="3.75" customWidth="1"/>
    <col min="11289" max="11289" width="4.75" customWidth="1"/>
    <col min="11290" max="11290" width="5.75" customWidth="1"/>
    <col min="11521" max="11521" width="2.33203125" customWidth="1"/>
    <col min="11522" max="11522" width="5.4140625" customWidth="1"/>
    <col min="11523" max="11523" width="3.75" customWidth="1"/>
    <col min="11524" max="11524" width="4.75" customWidth="1"/>
    <col min="11525" max="11525" width="5.75" customWidth="1"/>
    <col min="11526" max="11526" width="3.75" customWidth="1"/>
    <col min="11527" max="11527" width="4.75" customWidth="1"/>
    <col min="11528" max="11528" width="5.75" customWidth="1"/>
    <col min="11529" max="11529" width="3.75" customWidth="1"/>
    <col min="11530" max="11530" width="4.75" customWidth="1"/>
    <col min="11531" max="11531" width="5.75" customWidth="1"/>
    <col min="11532" max="11532" width="3.75" customWidth="1"/>
    <col min="11533" max="11533" width="4.75" customWidth="1"/>
    <col min="11534" max="11534" width="5.75" customWidth="1"/>
    <col min="11535" max="11535" width="3.75" customWidth="1"/>
    <col min="11536" max="11536" width="4.75" customWidth="1"/>
    <col min="11537" max="11537" width="5.75" customWidth="1"/>
    <col min="11538" max="11538" width="3.75" customWidth="1"/>
    <col min="11539" max="11539" width="4.75" customWidth="1"/>
    <col min="11540" max="11540" width="5.75" customWidth="1"/>
    <col min="11541" max="11541" width="3.75" customWidth="1"/>
    <col min="11542" max="11542" width="4.75" customWidth="1"/>
    <col min="11543" max="11543" width="5.75" customWidth="1"/>
    <col min="11544" max="11544" width="3.75" customWidth="1"/>
    <col min="11545" max="11545" width="4.75" customWidth="1"/>
    <col min="11546" max="11546" width="5.75" customWidth="1"/>
    <col min="11777" max="11777" width="2.33203125" customWidth="1"/>
    <col min="11778" max="11778" width="5.4140625" customWidth="1"/>
    <col min="11779" max="11779" width="3.75" customWidth="1"/>
    <col min="11780" max="11780" width="4.75" customWidth="1"/>
    <col min="11781" max="11781" width="5.75" customWidth="1"/>
    <col min="11782" max="11782" width="3.75" customWidth="1"/>
    <col min="11783" max="11783" width="4.75" customWidth="1"/>
    <col min="11784" max="11784" width="5.75" customWidth="1"/>
    <col min="11785" max="11785" width="3.75" customWidth="1"/>
    <col min="11786" max="11786" width="4.75" customWidth="1"/>
    <col min="11787" max="11787" width="5.75" customWidth="1"/>
    <col min="11788" max="11788" width="3.75" customWidth="1"/>
    <col min="11789" max="11789" width="4.75" customWidth="1"/>
    <col min="11790" max="11790" width="5.75" customWidth="1"/>
    <col min="11791" max="11791" width="3.75" customWidth="1"/>
    <col min="11792" max="11792" width="4.75" customWidth="1"/>
    <col min="11793" max="11793" width="5.75" customWidth="1"/>
    <col min="11794" max="11794" width="3.75" customWidth="1"/>
    <col min="11795" max="11795" width="4.75" customWidth="1"/>
    <col min="11796" max="11796" width="5.75" customWidth="1"/>
    <col min="11797" max="11797" width="3.75" customWidth="1"/>
    <col min="11798" max="11798" width="4.75" customWidth="1"/>
    <col min="11799" max="11799" width="5.75" customWidth="1"/>
    <col min="11800" max="11800" width="3.75" customWidth="1"/>
    <col min="11801" max="11801" width="4.75" customWidth="1"/>
    <col min="11802" max="11802" width="5.75" customWidth="1"/>
    <col min="12033" max="12033" width="2.33203125" customWidth="1"/>
    <col min="12034" max="12034" width="5.4140625" customWidth="1"/>
    <col min="12035" max="12035" width="3.75" customWidth="1"/>
    <col min="12036" max="12036" width="4.75" customWidth="1"/>
    <col min="12037" max="12037" width="5.75" customWidth="1"/>
    <col min="12038" max="12038" width="3.75" customWidth="1"/>
    <col min="12039" max="12039" width="4.75" customWidth="1"/>
    <col min="12040" max="12040" width="5.75" customWidth="1"/>
    <col min="12041" max="12041" width="3.75" customWidth="1"/>
    <col min="12042" max="12042" width="4.75" customWidth="1"/>
    <col min="12043" max="12043" width="5.75" customWidth="1"/>
    <col min="12044" max="12044" width="3.75" customWidth="1"/>
    <col min="12045" max="12045" width="4.75" customWidth="1"/>
    <col min="12046" max="12046" width="5.75" customWidth="1"/>
    <col min="12047" max="12047" width="3.75" customWidth="1"/>
    <col min="12048" max="12048" width="4.75" customWidth="1"/>
    <col min="12049" max="12049" width="5.75" customWidth="1"/>
    <col min="12050" max="12050" width="3.75" customWidth="1"/>
    <col min="12051" max="12051" width="4.75" customWidth="1"/>
    <col min="12052" max="12052" width="5.75" customWidth="1"/>
    <col min="12053" max="12053" width="3.75" customWidth="1"/>
    <col min="12054" max="12054" width="4.75" customWidth="1"/>
    <col min="12055" max="12055" width="5.75" customWidth="1"/>
    <col min="12056" max="12056" width="3.75" customWidth="1"/>
    <col min="12057" max="12057" width="4.75" customWidth="1"/>
    <col min="12058" max="12058" width="5.75" customWidth="1"/>
    <col min="12289" max="12289" width="2.33203125" customWidth="1"/>
    <col min="12290" max="12290" width="5.4140625" customWidth="1"/>
    <col min="12291" max="12291" width="3.75" customWidth="1"/>
    <col min="12292" max="12292" width="4.75" customWidth="1"/>
    <col min="12293" max="12293" width="5.75" customWidth="1"/>
    <col min="12294" max="12294" width="3.75" customWidth="1"/>
    <col min="12295" max="12295" width="4.75" customWidth="1"/>
    <col min="12296" max="12296" width="5.75" customWidth="1"/>
    <col min="12297" max="12297" width="3.75" customWidth="1"/>
    <col min="12298" max="12298" width="4.75" customWidth="1"/>
    <col min="12299" max="12299" width="5.75" customWidth="1"/>
    <col min="12300" max="12300" width="3.75" customWidth="1"/>
    <col min="12301" max="12301" width="4.75" customWidth="1"/>
    <col min="12302" max="12302" width="5.75" customWidth="1"/>
    <col min="12303" max="12303" width="3.75" customWidth="1"/>
    <col min="12304" max="12304" width="4.75" customWidth="1"/>
    <col min="12305" max="12305" width="5.75" customWidth="1"/>
    <col min="12306" max="12306" width="3.75" customWidth="1"/>
    <col min="12307" max="12307" width="4.75" customWidth="1"/>
    <col min="12308" max="12308" width="5.75" customWidth="1"/>
    <col min="12309" max="12309" width="3.75" customWidth="1"/>
    <col min="12310" max="12310" width="4.75" customWidth="1"/>
    <col min="12311" max="12311" width="5.75" customWidth="1"/>
    <col min="12312" max="12312" width="3.75" customWidth="1"/>
    <col min="12313" max="12313" width="4.75" customWidth="1"/>
    <col min="12314" max="12314" width="5.75" customWidth="1"/>
    <col min="12545" max="12545" width="2.33203125" customWidth="1"/>
    <col min="12546" max="12546" width="5.4140625" customWidth="1"/>
    <col min="12547" max="12547" width="3.75" customWidth="1"/>
    <col min="12548" max="12548" width="4.75" customWidth="1"/>
    <col min="12549" max="12549" width="5.75" customWidth="1"/>
    <col min="12550" max="12550" width="3.75" customWidth="1"/>
    <col min="12551" max="12551" width="4.75" customWidth="1"/>
    <col min="12552" max="12552" width="5.75" customWidth="1"/>
    <col min="12553" max="12553" width="3.75" customWidth="1"/>
    <col min="12554" max="12554" width="4.75" customWidth="1"/>
    <col min="12555" max="12555" width="5.75" customWidth="1"/>
    <col min="12556" max="12556" width="3.75" customWidth="1"/>
    <col min="12557" max="12557" width="4.75" customWidth="1"/>
    <col min="12558" max="12558" width="5.75" customWidth="1"/>
    <col min="12559" max="12559" width="3.75" customWidth="1"/>
    <col min="12560" max="12560" width="4.75" customWidth="1"/>
    <col min="12561" max="12561" width="5.75" customWidth="1"/>
    <col min="12562" max="12562" width="3.75" customWidth="1"/>
    <col min="12563" max="12563" width="4.75" customWidth="1"/>
    <col min="12564" max="12564" width="5.75" customWidth="1"/>
    <col min="12565" max="12565" width="3.75" customWidth="1"/>
    <col min="12566" max="12566" width="4.75" customWidth="1"/>
    <col min="12567" max="12567" width="5.75" customWidth="1"/>
    <col min="12568" max="12568" width="3.75" customWidth="1"/>
    <col min="12569" max="12569" width="4.75" customWidth="1"/>
    <col min="12570" max="12570" width="5.75" customWidth="1"/>
    <col min="12801" max="12801" width="2.33203125" customWidth="1"/>
    <col min="12802" max="12802" width="5.4140625" customWidth="1"/>
    <col min="12803" max="12803" width="3.75" customWidth="1"/>
    <col min="12804" max="12804" width="4.75" customWidth="1"/>
    <col min="12805" max="12805" width="5.75" customWidth="1"/>
    <col min="12806" max="12806" width="3.75" customWidth="1"/>
    <col min="12807" max="12807" width="4.75" customWidth="1"/>
    <col min="12808" max="12808" width="5.75" customWidth="1"/>
    <col min="12809" max="12809" width="3.75" customWidth="1"/>
    <col min="12810" max="12810" width="4.75" customWidth="1"/>
    <col min="12811" max="12811" width="5.75" customWidth="1"/>
    <col min="12812" max="12812" width="3.75" customWidth="1"/>
    <col min="12813" max="12813" width="4.75" customWidth="1"/>
    <col min="12814" max="12814" width="5.75" customWidth="1"/>
    <col min="12815" max="12815" width="3.75" customWidth="1"/>
    <col min="12816" max="12816" width="4.75" customWidth="1"/>
    <col min="12817" max="12817" width="5.75" customWidth="1"/>
    <col min="12818" max="12818" width="3.75" customWidth="1"/>
    <col min="12819" max="12819" width="4.75" customWidth="1"/>
    <col min="12820" max="12820" width="5.75" customWidth="1"/>
    <col min="12821" max="12821" width="3.75" customWidth="1"/>
    <col min="12822" max="12822" width="4.75" customWidth="1"/>
    <col min="12823" max="12823" width="5.75" customWidth="1"/>
    <col min="12824" max="12824" width="3.75" customWidth="1"/>
    <col min="12825" max="12825" width="4.75" customWidth="1"/>
    <col min="12826" max="12826" width="5.75" customWidth="1"/>
    <col min="13057" max="13057" width="2.33203125" customWidth="1"/>
    <col min="13058" max="13058" width="5.4140625" customWidth="1"/>
    <col min="13059" max="13059" width="3.75" customWidth="1"/>
    <col min="13060" max="13060" width="4.75" customWidth="1"/>
    <col min="13061" max="13061" width="5.75" customWidth="1"/>
    <col min="13062" max="13062" width="3.75" customWidth="1"/>
    <col min="13063" max="13063" width="4.75" customWidth="1"/>
    <col min="13064" max="13064" width="5.75" customWidth="1"/>
    <col min="13065" max="13065" width="3.75" customWidth="1"/>
    <col min="13066" max="13066" width="4.75" customWidth="1"/>
    <col min="13067" max="13067" width="5.75" customWidth="1"/>
    <col min="13068" max="13068" width="3.75" customWidth="1"/>
    <col min="13069" max="13069" width="4.75" customWidth="1"/>
    <col min="13070" max="13070" width="5.75" customWidth="1"/>
    <col min="13071" max="13071" width="3.75" customWidth="1"/>
    <col min="13072" max="13072" width="4.75" customWidth="1"/>
    <col min="13073" max="13073" width="5.75" customWidth="1"/>
    <col min="13074" max="13074" width="3.75" customWidth="1"/>
    <col min="13075" max="13075" width="4.75" customWidth="1"/>
    <col min="13076" max="13076" width="5.75" customWidth="1"/>
    <col min="13077" max="13077" width="3.75" customWidth="1"/>
    <col min="13078" max="13078" width="4.75" customWidth="1"/>
    <col min="13079" max="13079" width="5.75" customWidth="1"/>
    <col min="13080" max="13080" width="3.75" customWidth="1"/>
    <col min="13081" max="13081" width="4.75" customWidth="1"/>
    <col min="13082" max="13082" width="5.75" customWidth="1"/>
    <col min="13313" max="13313" width="2.33203125" customWidth="1"/>
    <col min="13314" max="13314" width="5.4140625" customWidth="1"/>
    <col min="13315" max="13315" width="3.75" customWidth="1"/>
    <col min="13316" max="13316" width="4.75" customWidth="1"/>
    <col min="13317" max="13317" width="5.75" customWidth="1"/>
    <col min="13318" max="13318" width="3.75" customWidth="1"/>
    <col min="13319" max="13319" width="4.75" customWidth="1"/>
    <col min="13320" max="13320" width="5.75" customWidth="1"/>
    <col min="13321" max="13321" width="3.75" customWidth="1"/>
    <col min="13322" max="13322" width="4.75" customWidth="1"/>
    <col min="13323" max="13323" width="5.75" customWidth="1"/>
    <col min="13324" max="13324" width="3.75" customWidth="1"/>
    <col min="13325" max="13325" width="4.75" customWidth="1"/>
    <col min="13326" max="13326" width="5.75" customWidth="1"/>
    <col min="13327" max="13327" width="3.75" customWidth="1"/>
    <col min="13328" max="13328" width="4.75" customWidth="1"/>
    <col min="13329" max="13329" width="5.75" customWidth="1"/>
    <col min="13330" max="13330" width="3.75" customWidth="1"/>
    <col min="13331" max="13331" width="4.75" customWidth="1"/>
    <col min="13332" max="13332" width="5.75" customWidth="1"/>
    <col min="13333" max="13333" width="3.75" customWidth="1"/>
    <col min="13334" max="13334" width="4.75" customWidth="1"/>
    <col min="13335" max="13335" width="5.75" customWidth="1"/>
    <col min="13336" max="13336" width="3.75" customWidth="1"/>
    <col min="13337" max="13337" width="4.75" customWidth="1"/>
    <col min="13338" max="13338" width="5.75" customWidth="1"/>
    <col min="13569" max="13569" width="2.33203125" customWidth="1"/>
    <col min="13570" max="13570" width="5.4140625" customWidth="1"/>
    <col min="13571" max="13571" width="3.75" customWidth="1"/>
    <col min="13572" max="13572" width="4.75" customWidth="1"/>
    <col min="13573" max="13573" width="5.75" customWidth="1"/>
    <col min="13574" max="13574" width="3.75" customWidth="1"/>
    <col min="13575" max="13575" width="4.75" customWidth="1"/>
    <col min="13576" max="13576" width="5.75" customWidth="1"/>
    <col min="13577" max="13577" width="3.75" customWidth="1"/>
    <col min="13578" max="13578" width="4.75" customWidth="1"/>
    <col min="13579" max="13579" width="5.75" customWidth="1"/>
    <col min="13580" max="13580" width="3.75" customWidth="1"/>
    <col min="13581" max="13581" width="4.75" customWidth="1"/>
    <col min="13582" max="13582" width="5.75" customWidth="1"/>
    <col min="13583" max="13583" width="3.75" customWidth="1"/>
    <col min="13584" max="13584" width="4.75" customWidth="1"/>
    <col min="13585" max="13585" width="5.75" customWidth="1"/>
    <col min="13586" max="13586" width="3.75" customWidth="1"/>
    <col min="13587" max="13587" width="4.75" customWidth="1"/>
    <col min="13588" max="13588" width="5.75" customWidth="1"/>
    <col min="13589" max="13589" width="3.75" customWidth="1"/>
    <col min="13590" max="13590" width="4.75" customWidth="1"/>
    <col min="13591" max="13591" width="5.75" customWidth="1"/>
    <col min="13592" max="13592" width="3.75" customWidth="1"/>
    <col min="13593" max="13593" width="4.75" customWidth="1"/>
    <col min="13594" max="13594" width="5.75" customWidth="1"/>
    <col min="13825" max="13825" width="2.33203125" customWidth="1"/>
    <col min="13826" max="13826" width="5.4140625" customWidth="1"/>
    <col min="13827" max="13827" width="3.75" customWidth="1"/>
    <col min="13828" max="13828" width="4.75" customWidth="1"/>
    <col min="13829" max="13829" width="5.75" customWidth="1"/>
    <col min="13830" max="13830" width="3.75" customWidth="1"/>
    <col min="13831" max="13831" width="4.75" customWidth="1"/>
    <col min="13832" max="13832" width="5.75" customWidth="1"/>
    <col min="13833" max="13833" width="3.75" customWidth="1"/>
    <col min="13834" max="13834" width="4.75" customWidth="1"/>
    <col min="13835" max="13835" width="5.75" customWidth="1"/>
    <col min="13836" max="13836" width="3.75" customWidth="1"/>
    <col min="13837" max="13837" width="4.75" customWidth="1"/>
    <col min="13838" max="13838" width="5.75" customWidth="1"/>
    <col min="13839" max="13839" width="3.75" customWidth="1"/>
    <col min="13840" max="13840" width="4.75" customWidth="1"/>
    <col min="13841" max="13841" width="5.75" customWidth="1"/>
    <col min="13842" max="13842" width="3.75" customWidth="1"/>
    <col min="13843" max="13843" width="4.75" customWidth="1"/>
    <col min="13844" max="13844" width="5.75" customWidth="1"/>
    <col min="13845" max="13845" width="3.75" customWidth="1"/>
    <col min="13846" max="13846" width="4.75" customWidth="1"/>
    <col min="13847" max="13847" width="5.75" customWidth="1"/>
    <col min="13848" max="13848" width="3.75" customWidth="1"/>
    <col min="13849" max="13849" width="4.75" customWidth="1"/>
    <col min="13850" max="13850" width="5.75" customWidth="1"/>
    <col min="14081" max="14081" width="2.33203125" customWidth="1"/>
    <col min="14082" max="14082" width="5.4140625" customWidth="1"/>
    <col min="14083" max="14083" width="3.75" customWidth="1"/>
    <col min="14084" max="14084" width="4.75" customWidth="1"/>
    <col min="14085" max="14085" width="5.75" customWidth="1"/>
    <col min="14086" max="14086" width="3.75" customWidth="1"/>
    <col min="14087" max="14087" width="4.75" customWidth="1"/>
    <col min="14088" max="14088" width="5.75" customWidth="1"/>
    <col min="14089" max="14089" width="3.75" customWidth="1"/>
    <col min="14090" max="14090" width="4.75" customWidth="1"/>
    <col min="14091" max="14091" width="5.75" customWidth="1"/>
    <col min="14092" max="14092" width="3.75" customWidth="1"/>
    <col min="14093" max="14093" width="4.75" customWidth="1"/>
    <col min="14094" max="14094" width="5.75" customWidth="1"/>
    <col min="14095" max="14095" width="3.75" customWidth="1"/>
    <col min="14096" max="14096" width="4.75" customWidth="1"/>
    <col min="14097" max="14097" width="5.75" customWidth="1"/>
    <col min="14098" max="14098" width="3.75" customWidth="1"/>
    <col min="14099" max="14099" width="4.75" customWidth="1"/>
    <col min="14100" max="14100" width="5.75" customWidth="1"/>
    <col min="14101" max="14101" width="3.75" customWidth="1"/>
    <col min="14102" max="14102" width="4.75" customWidth="1"/>
    <col min="14103" max="14103" width="5.75" customWidth="1"/>
    <col min="14104" max="14104" width="3.75" customWidth="1"/>
    <col min="14105" max="14105" width="4.75" customWidth="1"/>
    <col min="14106" max="14106" width="5.75" customWidth="1"/>
    <col min="14337" max="14337" width="2.33203125" customWidth="1"/>
    <col min="14338" max="14338" width="5.4140625" customWidth="1"/>
    <col min="14339" max="14339" width="3.75" customWidth="1"/>
    <col min="14340" max="14340" width="4.75" customWidth="1"/>
    <col min="14341" max="14341" width="5.75" customWidth="1"/>
    <col min="14342" max="14342" width="3.75" customWidth="1"/>
    <col min="14343" max="14343" width="4.75" customWidth="1"/>
    <col min="14344" max="14344" width="5.75" customWidth="1"/>
    <col min="14345" max="14345" width="3.75" customWidth="1"/>
    <col min="14346" max="14346" width="4.75" customWidth="1"/>
    <col min="14347" max="14347" width="5.75" customWidth="1"/>
    <col min="14348" max="14348" width="3.75" customWidth="1"/>
    <col min="14349" max="14349" width="4.75" customWidth="1"/>
    <col min="14350" max="14350" width="5.75" customWidth="1"/>
    <col min="14351" max="14351" width="3.75" customWidth="1"/>
    <col min="14352" max="14352" width="4.75" customWidth="1"/>
    <col min="14353" max="14353" width="5.75" customWidth="1"/>
    <col min="14354" max="14354" width="3.75" customWidth="1"/>
    <col min="14355" max="14355" width="4.75" customWidth="1"/>
    <col min="14356" max="14356" width="5.75" customWidth="1"/>
    <col min="14357" max="14357" width="3.75" customWidth="1"/>
    <col min="14358" max="14358" width="4.75" customWidth="1"/>
    <col min="14359" max="14359" width="5.75" customWidth="1"/>
    <col min="14360" max="14360" width="3.75" customWidth="1"/>
    <col min="14361" max="14361" width="4.75" customWidth="1"/>
    <col min="14362" max="14362" width="5.75" customWidth="1"/>
    <col min="14593" max="14593" width="2.33203125" customWidth="1"/>
    <col min="14594" max="14594" width="5.4140625" customWidth="1"/>
    <col min="14595" max="14595" width="3.75" customWidth="1"/>
    <col min="14596" max="14596" width="4.75" customWidth="1"/>
    <col min="14597" max="14597" width="5.75" customWidth="1"/>
    <col min="14598" max="14598" width="3.75" customWidth="1"/>
    <col min="14599" max="14599" width="4.75" customWidth="1"/>
    <col min="14600" max="14600" width="5.75" customWidth="1"/>
    <col min="14601" max="14601" width="3.75" customWidth="1"/>
    <col min="14602" max="14602" width="4.75" customWidth="1"/>
    <col min="14603" max="14603" width="5.75" customWidth="1"/>
    <col min="14604" max="14604" width="3.75" customWidth="1"/>
    <col min="14605" max="14605" width="4.75" customWidth="1"/>
    <col min="14606" max="14606" width="5.75" customWidth="1"/>
    <col min="14607" max="14607" width="3.75" customWidth="1"/>
    <col min="14608" max="14608" width="4.75" customWidth="1"/>
    <col min="14609" max="14609" width="5.75" customWidth="1"/>
    <col min="14610" max="14610" width="3.75" customWidth="1"/>
    <col min="14611" max="14611" width="4.75" customWidth="1"/>
    <col min="14612" max="14612" width="5.75" customWidth="1"/>
    <col min="14613" max="14613" width="3.75" customWidth="1"/>
    <col min="14614" max="14614" width="4.75" customWidth="1"/>
    <col min="14615" max="14615" width="5.75" customWidth="1"/>
    <col min="14616" max="14616" width="3.75" customWidth="1"/>
    <col min="14617" max="14617" width="4.75" customWidth="1"/>
    <col min="14618" max="14618" width="5.75" customWidth="1"/>
    <col min="14849" max="14849" width="2.33203125" customWidth="1"/>
    <col min="14850" max="14850" width="5.4140625" customWidth="1"/>
    <col min="14851" max="14851" width="3.75" customWidth="1"/>
    <col min="14852" max="14852" width="4.75" customWidth="1"/>
    <col min="14853" max="14853" width="5.75" customWidth="1"/>
    <col min="14854" max="14854" width="3.75" customWidth="1"/>
    <col min="14855" max="14855" width="4.75" customWidth="1"/>
    <col min="14856" max="14856" width="5.75" customWidth="1"/>
    <col min="14857" max="14857" width="3.75" customWidth="1"/>
    <col min="14858" max="14858" width="4.75" customWidth="1"/>
    <col min="14859" max="14859" width="5.75" customWidth="1"/>
    <col min="14860" max="14860" width="3.75" customWidth="1"/>
    <col min="14861" max="14861" width="4.75" customWidth="1"/>
    <col min="14862" max="14862" width="5.75" customWidth="1"/>
    <col min="14863" max="14863" width="3.75" customWidth="1"/>
    <col min="14864" max="14864" width="4.75" customWidth="1"/>
    <col min="14865" max="14865" width="5.75" customWidth="1"/>
    <col min="14866" max="14866" width="3.75" customWidth="1"/>
    <col min="14867" max="14867" width="4.75" customWidth="1"/>
    <col min="14868" max="14868" width="5.75" customWidth="1"/>
    <col min="14869" max="14869" width="3.75" customWidth="1"/>
    <col min="14870" max="14870" width="4.75" customWidth="1"/>
    <col min="14871" max="14871" width="5.75" customWidth="1"/>
    <col min="14872" max="14872" width="3.75" customWidth="1"/>
    <col min="14873" max="14873" width="4.75" customWidth="1"/>
    <col min="14874" max="14874" width="5.75" customWidth="1"/>
    <col min="15105" max="15105" width="2.33203125" customWidth="1"/>
    <col min="15106" max="15106" width="5.4140625" customWidth="1"/>
    <col min="15107" max="15107" width="3.75" customWidth="1"/>
    <col min="15108" max="15108" width="4.75" customWidth="1"/>
    <col min="15109" max="15109" width="5.75" customWidth="1"/>
    <col min="15110" max="15110" width="3.75" customWidth="1"/>
    <col min="15111" max="15111" width="4.75" customWidth="1"/>
    <col min="15112" max="15112" width="5.75" customWidth="1"/>
    <col min="15113" max="15113" width="3.75" customWidth="1"/>
    <col min="15114" max="15114" width="4.75" customWidth="1"/>
    <col min="15115" max="15115" width="5.75" customWidth="1"/>
    <col min="15116" max="15116" width="3.75" customWidth="1"/>
    <col min="15117" max="15117" width="4.75" customWidth="1"/>
    <col min="15118" max="15118" width="5.75" customWidth="1"/>
    <col min="15119" max="15119" width="3.75" customWidth="1"/>
    <col min="15120" max="15120" width="4.75" customWidth="1"/>
    <col min="15121" max="15121" width="5.75" customWidth="1"/>
    <col min="15122" max="15122" width="3.75" customWidth="1"/>
    <col min="15123" max="15123" width="4.75" customWidth="1"/>
    <col min="15124" max="15124" width="5.75" customWidth="1"/>
    <col min="15125" max="15125" width="3.75" customWidth="1"/>
    <col min="15126" max="15126" width="4.75" customWidth="1"/>
    <col min="15127" max="15127" width="5.75" customWidth="1"/>
    <col min="15128" max="15128" width="3.75" customWidth="1"/>
    <col min="15129" max="15129" width="4.75" customWidth="1"/>
    <col min="15130" max="15130" width="5.75" customWidth="1"/>
    <col min="15361" max="15361" width="2.33203125" customWidth="1"/>
    <col min="15362" max="15362" width="5.4140625" customWidth="1"/>
    <col min="15363" max="15363" width="3.75" customWidth="1"/>
    <col min="15364" max="15364" width="4.75" customWidth="1"/>
    <col min="15365" max="15365" width="5.75" customWidth="1"/>
    <col min="15366" max="15366" width="3.75" customWidth="1"/>
    <col min="15367" max="15367" width="4.75" customWidth="1"/>
    <col min="15368" max="15368" width="5.75" customWidth="1"/>
    <col min="15369" max="15369" width="3.75" customWidth="1"/>
    <col min="15370" max="15370" width="4.75" customWidth="1"/>
    <col min="15371" max="15371" width="5.75" customWidth="1"/>
    <col min="15372" max="15372" width="3.75" customWidth="1"/>
    <col min="15373" max="15373" width="4.75" customWidth="1"/>
    <col min="15374" max="15374" width="5.75" customWidth="1"/>
    <col min="15375" max="15375" width="3.75" customWidth="1"/>
    <col min="15376" max="15376" width="4.75" customWidth="1"/>
    <col min="15377" max="15377" width="5.75" customWidth="1"/>
    <col min="15378" max="15378" width="3.75" customWidth="1"/>
    <col min="15379" max="15379" width="4.75" customWidth="1"/>
    <col min="15380" max="15380" width="5.75" customWidth="1"/>
    <col min="15381" max="15381" width="3.75" customWidth="1"/>
    <col min="15382" max="15382" width="4.75" customWidth="1"/>
    <col min="15383" max="15383" width="5.75" customWidth="1"/>
    <col min="15384" max="15384" width="3.75" customWidth="1"/>
    <col min="15385" max="15385" width="4.75" customWidth="1"/>
    <col min="15386" max="15386" width="5.75" customWidth="1"/>
    <col min="15617" max="15617" width="2.33203125" customWidth="1"/>
    <col min="15618" max="15618" width="5.4140625" customWidth="1"/>
    <col min="15619" max="15619" width="3.75" customWidth="1"/>
    <col min="15620" max="15620" width="4.75" customWidth="1"/>
    <col min="15621" max="15621" width="5.75" customWidth="1"/>
    <col min="15622" max="15622" width="3.75" customWidth="1"/>
    <col min="15623" max="15623" width="4.75" customWidth="1"/>
    <col min="15624" max="15624" width="5.75" customWidth="1"/>
    <col min="15625" max="15625" width="3.75" customWidth="1"/>
    <col min="15626" max="15626" width="4.75" customWidth="1"/>
    <col min="15627" max="15627" width="5.75" customWidth="1"/>
    <col min="15628" max="15628" width="3.75" customWidth="1"/>
    <col min="15629" max="15629" width="4.75" customWidth="1"/>
    <col min="15630" max="15630" width="5.75" customWidth="1"/>
    <col min="15631" max="15631" width="3.75" customWidth="1"/>
    <col min="15632" max="15632" width="4.75" customWidth="1"/>
    <col min="15633" max="15633" width="5.75" customWidth="1"/>
    <col min="15634" max="15634" width="3.75" customWidth="1"/>
    <col min="15635" max="15635" width="4.75" customWidth="1"/>
    <col min="15636" max="15636" width="5.75" customWidth="1"/>
    <col min="15637" max="15637" width="3.75" customWidth="1"/>
    <col min="15638" max="15638" width="4.75" customWidth="1"/>
    <col min="15639" max="15639" width="5.75" customWidth="1"/>
    <col min="15640" max="15640" width="3.75" customWidth="1"/>
    <col min="15641" max="15641" width="4.75" customWidth="1"/>
    <col min="15642" max="15642" width="5.75" customWidth="1"/>
    <col min="15873" max="15873" width="2.33203125" customWidth="1"/>
    <col min="15874" max="15874" width="5.4140625" customWidth="1"/>
    <col min="15875" max="15875" width="3.75" customWidth="1"/>
    <col min="15876" max="15876" width="4.75" customWidth="1"/>
    <col min="15877" max="15877" width="5.75" customWidth="1"/>
    <col min="15878" max="15878" width="3.75" customWidth="1"/>
    <col min="15879" max="15879" width="4.75" customWidth="1"/>
    <col min="15880" max="15880" width="5.75" customWidth="1"/>
    <col min="15881" max="15881" width="3.75" customWidth="1"/>
    <col min="15882" max="15882" width="4.75" customWidth="1"/>
    <col min="15883" max="15883" width="5.75" customWidth="1"/>
    <col min="15884" max="15884" width="3.75" customWidth="1"/>
    <col min="15885" max="15885" width="4.75" customWidth="1"/>
    <col min="15886" max="15886" width="5.75" customWidth="1"/>
    <col min="15887" max="15887" width="3.75" customWidth="1"/>
    <col min="15888" max="15888" width="4.75" customWidth="1"/>
    <col min="15889" max="15889" width="5.75" customWidth="1"/>
    <col min="15890" max="15890" width="3.75" customWidth="1"/>
    <col min="15891" max="15891" width="4.75" customWidth="1"/>
    <col min="15892" max="15892" width="5.75" customWidth="1"/>
    <col min="15893" max="15893" width="3.75" customWidth="1"/>
    <col min="15894" max="15894" width="4.75" customWidth="1"/>
    <col min="15895" max="15895" width="5.75" customWidth="1"/>
    <col min="15896" max="15896" width="3.75" customWidth="1"/>
    <col min="15897" max="15897" width="4.75" customWidth="1"/>
    <col min="15898" max="15898" width="5.75" customWidth="1"/>
    <col min="16129" max="16129" width="2.33203125" customWidth="1"/>
    <col min="16130" max="16130" width="5.4140625" customWidth="1"/>
    <col min="16131" max="16131" width="3.75" customWidth="1"/>
    <col min="16132" max="16132" width="4.75" customWidth="1"/>
    <col min="16133" max="16133" width="5.75" customWidth="1"/>
    <col min="16134" max="16134" width="3.75" customWidth="1"/>
    <col min="16135" max="16135" width="4.75" customWidth="1"/>
    <col min="16136" max="16136" width="5.75" customWidth="1"/>
    <col min="16137" max="16137" width="3.75" customWidth="1"/>
    <col min="16138" max="16138" width="4.75" customWidth="1"/>
    <col min="16139" max="16139" width="5.75" customWidth="1"/>
    <col min="16140" max="16140" width="3.75" customWidth="1"/>
    <col min="16141" max="16141" width="4.75" customWidth="1"/>
    <col min="16142" max="16142" width="5.75" customWidth="1"/>
    <col min="16143" max="16143" width="3.75" customWidth="1"/>
    <col min="16144" max="16144" width="4.75" customWidth="1"/>
    <col min="16145" max="16145" width="5.75" customWidth="1"/>
    <col min="16146" max="16146" width="3.75" customWidth="1"/>
    <col min="16147" max="16147" width="4.75" customWidth="1"/>
    <col min="16148" max="16148" width="5.75" customWidth="1"/>
    <col min="16149" max="16149" width="3.75" customWidth="1"/>
    <col min="16150" max="16150" width="4.75" customWidth="1"/>
    <col min="16151" max="16151" width="5.75" customWidth="1"/>
    <col min="16152" max="16152" width="3.75" customWidth="1"/>
    <col min="16153" max="16153" width="4.75" customWidth="1"/>
    <col min="16154" max="16154" width="5.75" customWidth="1"/>
  </cols>
  <sheetData>
    <row r="1" spans="1:26">
      <c r="A1" s="14"/>
    </row>
    <row r="2" spans="1:26" s="4" customFormat="1" ht="45" customHeight="1" thickBot="1">
      <c r="A2" s="14"/>
      <c r="B2" s="5"/>
      <c r="C2" s="5"/>
      <c r="D2" s="5"/>
      <c r="E2" s="248" t="s">
        <v>82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12" t="s">
        <v>29</v>
      </c>
      <c r="V2" s="12"/>
      <c r="W2" s="12"/>
      <c r="X2" s="12"/>
      <c r="Y2" s="12"/>
      <c r="Z2" s="12"/>
    </row>
    <row r="3" spans="1:26" s="4" customFormat="1" ht="14.5" thickTop="1">
      <c r="A3" s="14"/>
      <c r="B3" s="250" t="s">
        <v>77</v>
      </c>
      <c r="C3" s="250"/>
      <c r="D3" s="5"/>
      <c r="E3" s="5"/>
      <c r="F3" s="251" t="s">
        <v>81</v>
      </c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5"/>
      <c r="U3" s="5"/>
      <c r="V3" s="5"/>
      <c r="W3" s="5"/>
      <c r="X3" s="5"/>
      <c r="Y3" s="5"/>
      <c r="Z3" s="5"/>
    </row>
    <row r="4" spans="1:26" ht="9.75" customHeight="1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88" t="s">
        <v>0</v>
      </c>
      <c r="C5" s="89"/>
      <c r="D5" s="90" t="s">
        <v>2</v>
      </c>
      <c r="E5" s="91"/>
      <c r="F5" s="89"/>
      <c r="G5" s="90" t="s">
        <v>3</v>
      </c>
      <c r="H5" s="91"/>
      <c r="I5" s="89"/>
      <c r="J5" s="90" t="s">
        <v>4</v>
      </c>
      <c r="K5" s="91"/>
      <c r="L5" s="89"/>
      <c r="M5" s="90" t="s">
        <v>5</v>
      </c>
      <c r="N5" s="91"/>
      <c r="O5" s="89"/>
      <c r="P5" s="90" t="s">
        <v>6</v>
      </c>
      <c r="Q5" s="91"/>
      <c r="R5" s="89"/>
      <c r="S5" s="90" t="s">
        <v>7</v>
      </c>
      <c r="T5" s="91"/>
      <c r="U5" s="89"/>
      <c r="V5" s="90" t="s">
        <v>8</v>
      </c>
      <c r="W5" s="91"/>
      <c r="X5" s="89"/>
      <c r="Y5" s="90" t="s">
        <v>9</v>
      </c>
      <c r="Z5" s="92"/>
    </row>
    <row r="6" spans="1:26" ht="14.5" thickBot="1">
      <c r="B6" s="93" t="s">
        <v>1</v>
      </c>
      <c r="C6" s="2" t="s">
        <v>10</v>
      </c>
      <c r="D6" s="2" t="s">
        <v>11</v>
      </c>
      <c r="E6" s="2" t="s">
        <v>12</v>
      </c>
      <c r="F6" s="2" t="s">
        <v>10</v>
      </c>
      <c r="G6" s="2" t="s">
        <v>11</v>
      </c>
      <c r="H6" s="2" t="s">
        <v>12</v>
      </c>
      <c r="I6" s="2" t="s">
        <v>10</v>
      </c>
      <c r="J6" s="2" t="s">
        <v>11</v>
      </c>
      <c r="K6" s="2" t="s">
        <v>12</v>
      </c>
      <c r="L6" s="2" t="s">
        <v>10</v>
      </c>
      <c r="M6" s="2" t="s">
        <v>11</v>
      </c>
      <c r="N6" s="2" t="s">
        <v>12</v>
      </c>
      <c r="O6" s="2" t="s">
        <v>10</v>
      </c>
      <c r="P6" s="2" t="s">
        <v>11</v>
      </c>
      <c r="Q6" s="2" t="s">
        <v>12</v>
      </c>
      <c r="R6" s="2" t="s">
        <v>10</v>
      </c>
      <c r="S6" s="2" t="s">
        <v>11</v>
      </c>
      <c r="T6" s="2" t="s">
        <v>12</v>
      </c>
      <c r="U6" s="2" t="s">
        <v>10</v>
      </c>
      <c r="V6" s="2" t="s">
        <v>11</v>
      </c>
      <c r="W6" s="2" t="s">
        <v>12</v>
      </c>
      <c r="X6" s="2" t="s">
        <v>10</v>
      </c>
      <c r="Y6" s="2" t="s">
        <v>11</v>
      </c>
      <c r="Z6" s="94" t="s">
        <v>12</v>
      </c>
    </row>
    <row r="7" spans="1:26" s="19" customFormat="1" ht="13.5" customHeight="1" thickTop="1">
      <c r="A7" s="243">
        <v>1</v>
      </c>
      <c r="B7" s="95" t="s">
        <v>17</v>
      </c>
      <c r="C7" s="38" t="str">
        <f>[45]결승기록지!$C$11</f>
        <v>김다은</v>
      </c>
      <c r="D7" s="39" t="str">
        <f>[45]결승기록지!$E$11</f>
        <v>경기가평고</v>
      </c>
      <c r="E7" s="40" t="str">
        <f>[45]결승기록지!$F$11</f>
        <v>12.47</v>
      </c>
      <c r="F7" s="38" t="str">
        <f>[45]결승기록지!$C$12</f>
        <v>전하영</v>
      </c>
      <c r="G7" s="39" t="str">
        <f>[45]결승기록지!$E$12</f>
        <v>경기가평고</v>
      </c>
      <c r="H7" s="40" t="str">
        <f>[45]결승기록지!$F$12</f>
        <v>12.75</v>
      </c>
      <c r="I7" s="38" t="str">
        <f>[45]결승기록지!$C$13</f>
        <v>조수진</v>
      </c>
      <c r="J7" s="39" t="str">
        <f>[45]결승기록지!$E$13</f>
        <v>울산스포츠과학고</v>
      </c>
      <c r="K7" s="40" t="str">
        <f>[45]결승기록지!$F$13</f>
        <v>12.85</v>
      </c>
      <c r="L7" s="38" t="str">
        <f>[45]결승기록지!$C$14</f>
        <v>김민서</v>
      </c>
      <c r="M7" s="39" t="str">
        <f>[45]결승기록지!$E$14</f>
        <v>경기체육고</v>
      </c>
      <c r="N7" s="40" t="str">
        <f>[45]결승기록지!$F$14</f>
        <v>12.94</v>
      </c>
      <c r="O7" s="38" t="str">
        <f>[45]결승기록지!$C$15</f>
        <v>김문주</v>
      </c>
      <c r="P7" s="39" t="str">
        <f>[45]결승기록지!$E$15</f>
        <v>경기덕계고</v>
      </c>
      <c r="Q7" s="40" t="str">
        <f>[45]결승기록지!$F$15</f>
        <v>13.28</v>
      </c>
      <c r="R7" s="38" t="str">
        <f>[45]결승기록지!$C$16</f>
        <v>김애영</v>
      </c>
      <c r="S7" s="39" t="str">
        <f>[45]결승기록지!$E$16</f>
        <v>경기덕계고</v>
      </c>
      <c r="T7" s="40" t="str">
        <f>[45]결승기록지!$F$16</f>
        <v>13.35</v>
      </c>
      <c r="U7" s="38"/>
      <c r="V7" s="39"/>
      <c r="W7" s="40"/>
      <c r="X7" s="38"/>
      <c r="Y7" s="39"/>
      <c r="Z7" s="96"/>
    </row>
    <row r="8" spans="1:26" s="19" customFormat="1" ht="13.5" customHeight="1">
      <c r="A8" s="243"/>
      <c r="B8" s="107" t="s">
        <v>13</v>
      </c>
      <c r="C8" s="29"/>
      <c r="D8" s="30" t="str">
        <f>[45]결승기록지!$G$8</f>
        <v>-1.8</v>
      </c>
      <c r="E8" s="26"/>
      <c r="F8" s="26"/>
      <c r="G8" s="30"/>
      <c r="H8" s="26"/>
      <c r="I8" s="26"/>
      <c r="J8" s="30"/>
      <c r="K8" s="26"/>
      <c r="L8" s="26"/>
      <c r="M8" s="30"/>
      <c r="N8" s="26"/>
      <c r="O8" s="26"/>
      <c r="P8" s="30"/>
      <c r="Q8" s="26"/>
      <c r="R8" s="26"/>
      <c r="S8" s="30"/>
      <c r="T8" s="26"/>
      <c r="U8" s="26"/>
      <c r="V8" s="26"/>
      <c r="W8" s="26"/>
      <c r="X8" s="26"/>
      <c r="Y8" s="26"/>
      <c r="Z8" s="98"/>
    </row>
    <row r="9" spans="1:26" s="19" customFormat="1" ht="13.5" customHeight="1">
      <c r="A9" s="243">
        <v>2</v>
      </c>
      <c r="B9" s="105" t="s">
        <v>26</v>
      </c>
      <c r="C9" s="51" t="str">
        <f>[46]결승기록지!$C$11</f>
        <v>김다은</v>
      </c>
      <c r="D9" s="69" t="str">
        <f>[46]결승기록지!$E$11</f>
        <v>경기가평고</v>
      </c>
      <c r="E9" s="52" t="str">
        <f>[46]결승기록지!$F$11</f>
        <v>25.13</v>
      </c>
      <c r="F9" s="51" t="str">
        <f>[46]결승기록지!$C$12</f>
        <v>전하영</v>
      </c>
      <c r="G9" s="69" t="str">
        <f>[46]결승기록지!$E$12</f>
        <v>경기가평고</v>
      </c>
      <c r="H9" s="52" t="str">
        <f>[46]결승기록지!$F$12</f>
        <v>25.86</v>
      </c>
      <c r="I9" s="51" t="str">
        <f>[46]결승기록지!$C$13</f>
        <v>신현진</v>
      </c>
      <c r="J9" s="69" t="str">
        <f>[46]결승기록지!$E$13</f>
        <v>인일여자고</v>
      </c>
      <c r="K9" s="52" t="str">
        <f>[46]결승기록지!$F$13</f>
        <v>25.96</v>
      </c>
      <c r="L9" s="51" t="str">
        <f>[46]결승기록지!$C$14</f>
        <v>이유진</v>
      </c>
      <c r="M9" s="69" t="str">
        <f>[46]결승기록지!$E$14</f>
        <v>서울체육고</v>
      </c>
      <c r="N9" s="52" t="str">
        <f>[46]결승기록지!$F$14</f>
        <v>26.23</v>
      </c>
      <c r="O9" s="51" t="str">
        <f>[46]결승기록지!$C$15</f>
        <v>박수영</v>
      </c>
      <c r="P9" s="69" t="str">
        <f>[46]결승기록지!$E$15</f>
        <v>서울체육고</v>
      </c>
      <c r="Q9" s="52" t="str">
        <f>[46]결승기록지!$F$15</f>
        <v>26.42</v>
      </c>
      <c r="R9" s="51" t="str">
        <f>[46]결승기록지!$C$16</f>
        <v>김민서</v>
      </c>
      <c r="S9" s="69" t="str">
        <f>[46]결승기록지!$E$16</f>
        <v>경기체육고</v>
      </c>
      <c r="T9" s="52" t="str">
        <f>[46]결승기록지!$F$16</f>
        <v>26.57</v>
      </c>
      <c r="U9" s="51" t="str">
        <f>[46]결승기록지!$C$17</f>
        <v>이채진</v>
      </c>
      <c r="V9" s="69" t="str">
        <f>[46]결승기록지!$E$17</f>
        <v>경명여자고</v>
      </c>
      <c r="W9" s="52" t="str">
        <f>[46]결승기록지!$F$17</f>
        <v>27.84</v>
      </c>
      <c r="X9" s="51"/>
      <c r="Y9" s="69"/>
      <c r="Z9" s="103"/>
    </row>
    <row r="10" spans="1:26" s="19" customFormat="1" ht="13.5" customHeight="1">
      <c r="A10" s="243"/>
      <c r="B10" s="107" t="s">
        <v>13</v>
      </c>
      <c r="C10" s="29"/>
      <c r="D10" s="30" t="str">
        <f>[46]결승기록지!$G$8</f>
        <v>1.9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98"/>
    </row>
    <row r="11" spans="1:26" s="19" customFormat="1" ht="13.5" customHeight="1">
      <c r="A11" s="13">
        <v>1</v>
      </c>
      <c r="B11" s="99" t="s">
        <v>16</v>
      </c>
      <c r="C11" s="41" t="str">
        <f>[47]결승기록지!$C$11</f>
        <v>박미나</v>
      </c>
      <c r="D11" s="42" t="str">
        <f>[47]결승기록지!$E$11</f>
        <v>포항두호고</v>
      </c>
      <c r="E11" s="43" t="str">
        <f>[47]결승기록지!$F$11</f>
        <v>58.32</v>
      </c>
      <c r="F11" s="41" t="str">
        <f>[47]결승기록지!$C$12</f>
        <v>이가은</v>
      </c>
      <c r="G11" s="42" t="str">
        <f>[47]결승기록지!$E$12</f>
        <v>경북체육고</v>
      </c>
      <c r="H11" s="43" t="str">
        <f>[47]결승기록지!$F$12</f>
        <v>58.36</v>
      </c>
      <c r="I11" s="41" t="str">
        <f>[47]결승기록지!$C$13</f>
        <v>신혜린</v>
      </c>
      <c r="J11" s="42" t="str">
        <f>[47]결승기록지!$E$13</f>
        <v>평촌경영고</v>
      </c>
      <c r="K11" s="43" t="str">
        <f>[47]결승기록지!$F$13</f>
        <v>1:00.34</v>
      </c>
      <c r="L11" s="41" t="str">
        <f>[47]결승기록지!$C$14</f>
        <v>손은빈</v>
      </c>
      <c r="M11" s="42" t="str">
        <f>[47]결승기록지!$E$14</f>
        <v>서울체육고</v>
      </c>
      <c r="N11" s="43" t="str">
        <f>[47]결승기록지!$F$14</f>
        <v>1:00.56</v>
      </c>
      <c r="O11" s="41" t="str">
        <f>[47]결승기록지!$C$15</f>
        <v>김태연</v>
      </c>
      <c r="P11" s="42" t="str">
        <f>[47]결승기록지!$E$15</f>
        <v>인일여자고</v>
      </c>
      <c r="Q11" s="43" t="str">
        <f>[47]결승기록지!$F$15</f>
        <v>1:02.75</v>
      </c>
      <c r="R11" s="41"/>
      <c r="S11" s="42"/>
      <c r="T11" s="43"/>
      <c r="U11" s="41"/>
      <c r="V11" s="42"/>
      <c r="W11" s="43"/>
      <c r="X11" s="41"/>
      <c r="Y11" s="42"/>
      <c r="Z11" s="100"/>
    </row>
    <row r="12" spans="1:26" s="19" customFormat="1" ht="13.5" customHeight="1">
      <c r="A12" s="13">
        <v>3</v>
      </c>
      <c r="B12" s="99" t="s">
        <v>27</v>
      </c>
      <c r="C12" s="41" t="str">
        <f>[48]결승기록지!$C$11</f>
        <v>차지원</v>
      </c>
      <c r="D12" s="42" t="str">
        <f>[48]결승기록지!$E$11</f>
        <v>대구체육고</v>
      </c>
      <c r="E12" s="43" t="str">
        <f>[48]결승기록지!$F$11</f>
        <v>2:13.32</v>
      </c>
      <c r="F12" s="41" t="str">
        <f>[48]결승기록지!$C$12</f>
        <v>이서빈</v>
      </c>
      <c r="G12" s="42" t="str">
        <f>[48]결승기록지!$E$12</f>
        <v>충현고</v>
      </c>
      <c r="H12" s="43" t="str">
        <f>[48]결승기록지!$F$12</f>
        <v>2:20.93</v>
      </c>
      <c r="I12" s="41" t="str">
        <f>[48]결승기록지!$C$13</f>
        <v>양경정</v>
      </c>
      <c r="J12" s="42" t="str">
        <f>[48]결승기록지!$E$13</f>
        <v>전곡고</v>
      </c>
      <c r="K12" s="43" t="str">
        <f>[48]결승기록지!$F$13</f>
        <v>2:22.36</v>
      </c>
      <c r="L12" s="41" t="str">
        <f>[48]결승기록지!$C$14</f>
        <v>김지혜</v>
      </c>
      <c r="M12" s="42" t="str">
        <f>[48]결승기록지!$E$14</f>
        <v>서울체육고</v>
      </c>
      <c r="N12" s="43" t="str">
        <f>[48]결승기록지!$F$14</f>
        <v>2:24.93</v>
      </c>
      <c r="O12" s="41" t="str">
        <f>[48]결승기록지!$C$15</f>
        <v>안예원</v>
      </c>
      <c r="P12" s="42" t="str">
        <f>[48]결승기록지!$E$15</f>
        <v>충북체육고</v>
      </c>
      <c r="Q12" s="43" t="str">
        <f>[48]결승기록지!$F$15</f>
        <v>2:28.83</v>
      </c>
      <c r="R12" s="41" t="str">
        <f>[48]결승기록지!$C$16</f>
        <v>김시온</v>
      </c>
      <c r="S12" s="42" t="str">
        <f>[48]결승기록지!$E$16</f>
        <v>서울체육고</v>
      </c>
      <c r="T12" s="43" t="str">
        <f>[48]결승기록지!$F$16</f>
        <v>2:30.44</v>
      </c>
      <c r="U12" s="41" t="str">
        <f>[48]결승기록지!$C$17</f>
        <v>김유민</v>
      </c>
      <c r="V12" s="42" t="str">
        <f>[48]결승기록지!$E$17</f>
        <v>서울체육고</v>
      </c>
      <c r="W12" s="43" t="str">
        <f>[48]결승기록지!$F$17</f>
        <v>2:32.20</v>
      </c>
      <c r="X12" s="41" t="str">
        <f>[48]결승기록지!$C$18</f>
        <v>노승연</v>
      </c>
      <c r="Y12" s="42" t="str">
        <f>[48]결승기록지!$E$18</f>
        <v>태원고</v>
      </c>
      <c r="Z12" s="100" t="str">
        <f>[48]결승기록지!$F$18</f>
        <v>2:35.59</v>
      </c>
    </row>
    <row r="13" spans="1:26" s="19" customFormat="1" ht="13.5" customHeight="1">
      <c r="A13" s="20">
        <v>2</v>
      </c>
      <c r="B13" s="99" t="s">
        <v>78</v>
      </c>
      <c r="C13" s="41" t="str">
        <f>[49]결승기록지!$C$11</f>
        <v>심하영</v>
      </c>
      <c r="D13" s="42" t="str">
        <f>[49]결승기록지!$E$11</f>
        <v>충북체육고</v>
      </c>
      <c r="E13" s="47" t="str">
        <f>[49]결승기록지!$F$11</f>
        <v>4:56.88</v>
      </c>
      <c r="F13" s="41" t="str">
        <f>[49]결승기록지!$C$12</f>
        <v>지희원</v>
      </c>
      <c r="G13" s="42" t="str">
        <f>[49]결승기록지!$E$12</f>
        <v>서울체육고</v>
      </c>
      <c r="H13" s="47" t="str">
        <f>[49]결승기록지!$F$12</f>
        <v>4:59.09</v>
      </c>
      <c r="I13" s="41" t="str">
        <f>[49]결승기록지!$C$13</f>
        <v>이서빈</v>
      </c>
      <c r="J13" s="42" t="str">
        <f>[49]결승기록지!$E$13</f>
        <v>충현고</v>
      </c>
      <c r="K13" s="47" t="str">
        <f>[49]결승기록지!$F$13</f>
        <v>5:00.05</v>
      </c>
      <c r="L13" s="41" t="str">
        <f>[49]결승기록지!$C$14</f>
        <v>박수정</v>
      </c>
      <c r="M13" s="42" t="str">
        <f>[49]결승기록지!$E$14</f>
        <v>속초여자고</v>
      </c>
      <c r="N13" s="47" t="str">
        <f>[49]결승기록지!$F$14</f>
        <v>5:07.73</v>
      </c>
      <c r="O13" s="41" t="str">
        <f>[49]결승기록지!$C$15</f>
        <v>김유민</v>
      </c>
      <c r="P13" s="42" t="str">
        <f>[49]결승기록지!$E$15</f>
        <v>서울체육고</v>
      </c>
      <c r="Q13" s="47" t="str">
        <f>[49]결승기록지!$F$15</f>
        <v>5:08.05</v>
      </c>
      <c r="R13" s="41" t="str">
        <f>[49]결승기록지!$C$16</f>
        <v>김시온</v>
      </c>
      <c r="S13" s="42" t="str">
        <f>[49]결승기록지!$E$16</f>
        <v>서울체육고</v>
      </c>
      <c r="T13" s="47" t="str">
        <f>[49]결승기록지!$F$16</f>
        <v>5:10.72</v>
      </c>
      <c r="U13" s="41" t="str">
        <f>[49]결승기록지!$C$17</f>
        <v>김초희</v>
      </c>
      <c r="V13" s="42" t="str">
        <f>[49]결승기록지!$E$17</f>
        <v>충남체육고</v>
      </c>
      <c r="W13" s="47" t="str">
        <f>[49]결승기록지!$F$17</f>
        <v>5:27.38</v>
      </c>
      <c r="X13" s="41" t="str">
        <f>[49]결승기록지!$C$18</f>
        <v>김다정</v>
      </c>
      <c r="Y13" s="42" t="str">
        <f>[49]결승기록지!$E$18</f>
        <v>경기체육고</v>
      </c>
      <c r="Z13" s="101" t="str">
        <f>[49]결승기록지!$F$18</f>
        <v>5:34.78</v>
      </c>
    </row>
    <row r="14" spans="1:26" s="19" customFormat="1" ht="13.5" customHeight="1">
      <c r="A14" s="13">
        <v>3</v>
      </c>
      <c r="B14" s="99" t="s">
        <v>67</v>
      </c>
      <c r="C14" s="74" t="str">
        <f>[50]결승기록지!$C$11</f>
        <v>지희원</v>
      </c>
      <c r="D14" s="78" t="str">
        <f>[50]결승기록지!$E$11</f>
        <v>서울체육고</v>
      </c>
      <c r="E14" s="76" t="str">
        <f>[50]결승기록지!$F$11</f>
        <v>18:29.35</v>
      </c>
      <c r="F14" s="74" t="str">
        <f>[50]결승기록지!$C$12</f>
        <v>최수인</v>
      </c>
      <c r="G14" s="78" t="str">
        <f>[50]결승기록지!$E$12</f>
        <v>김천한일여자고</v>
      </c>
      <c r="H14" s="76" t="str">
        <f>[50]결승기록지!$F$12</f>
        <v>19:22.67</v>
      </c>
      <c r="I14" s="74" t="str">
        <f>[50]결승기록지!$C$13</f>
        <v>박수정</v>
      </c>
      <c r="J14" s="78" t="str">
        <f>[50]결승기록지!$E$13</f>
        <v>속초여자고</v>
      </c>
      <c r="K14" s="76" t="str">
        <f>[50]결승기록지!$F$13</f>
        <v>19:50.31</v>
      </c>
      <c r="L14" s="74" t="str">
        <f>[50]결승기록지!$C$14</f>
        <v>김다정</v>
      </c>
      <c r="M14" s="78" t="str">
        <f>[50]결승기록지!$E$14</f>
        <v>경기체육고</v>
      </c>
      <c r="N14" s="76" t="str">
        <f>[50]결승기록지!$F$14</f>
        <v>21:31.34</v>
      </c>
      <c r="O14" s="74"/>
      <c r="P14" s="78"/>
      <c r="Q14" s="76"/>
      <c r="R14" s="74"/>
      <c r="S14" s="78"/>
      <c r="T14" s="76"/>
      <c r="U14" s="74"/>
      <c r="V14" s="78"/>
      <c r="W14" s="76"/>
      <c r="X14" s="74"/>
      <c r="Y14" s="78"/>
      <c r="Z14" s="104"/>
    </row>
    <row r="15" spans="1:26" s="19" customFormat="1" ht="13.5" customHeight="1">
      <c r="A15" s="243">
        <v>2</v>
      </c>
      <c r="B15" s="105" t="s">
        <v>18</v>
      </c>
      <c r="C15" s="79" t="str">
        <f>[51]결승기록지!$C$11</f>
        <v>조수진</v>
      </c>
      <c r="D15" s="80" t="str">
        <f>[51]결승기록지!$E$11</f>
        <v>울산스포츠과학고</v>
      </c>
      <c r="E15" s="81" t="str">
        <f>[51]결승기록지!$F$11</f>
        <v>14.42</v>
      </c>
      <c r="F15" s="79" t="str">
        <f>[51]결승기록지!$C$12</f>
        <v>김솔기</v>
      </c>
      <c r="G15" s="80" t="str">
        <f>[51]결승기록지!$E$12</f>
        <v>인천체육고</v>
      </c>
      <c r="H15" s="81" t="str">
        <f>[51]결승기록지!$F$12</f>
        <v>14.46</v>
      </c>
      <c r="I15" s="79" t="str">
        <f>[51]결승기록지!$C$13</f>
        <v>윤수빈</v>
      </c>
      <c r="J15" s="80" t="str">
        <f>[51]결승기록지!$E$13</f>
        <v>경기가평고</v>
      </c>
      <c r="K15" s="81" t="str">
        <f>[51]결승기록지!$F$13</f>
        <v>14.85</v>
      </c>
      <c r="L15" s="79" t="str">
        <f>[51]결승기록지!$C$14</f>
        <v>권혜림</v>
      </c>
      <c r="M15" s="80" t="str">
        <f>[51]결승기록지!$E$14</f>
        <v>경기원곡고</v>
      </c>
      <c r="N15" s="81" t="str">
        <f>[51]결승기록지!$F$14</f>
        <v>14.94</v>
      </c>
      <c r="O15" s="79" t="str">
        <f>[51]결승기록지!$C$15</f>
        <v>이서은</v>
      </c>
      <c r="P15" s="80" t="str">
        <f>[51]결승기록지!$E$15</f>
        <v>경기용인고</v>
      </c>
      <c r="Q15" s="81" t="str">
        <f>[51]결승기록지!$F$15</f>
        <v>15.72</v>
      </c>
      <c r="R15" s="79" t="str">
        <f>[51]결승기록지!$C$16</f>
        <v>신채은</v>
      </c>
      <c r="S15" s="80" t="str">
        <f>[51]결승기록지!$E$16</f>
        <v>전북체육고</v>
      </c>
      <c r="T15" s="81" t="str">
        <f>[51]결승기록지!$F$16</f>
        <v>17.98</v>
      </c>
      <c r="U15" s="79" t="str">
        <f>[51]결승기록지!$C$17</f>
        <v>김동희</v>
      </c>
      <c r="V15" s="80" t="str">
        <f>[51]결승기록지!$E$17</f>
        <v>신명고</v>
      </c>
      <c r="W15" s="81" t="str">
        <f>[51]결승기록지!$F$17</f>
        <v>18.12</v>
      </c>
      <c r="X15" s="79" t="str">
        <f>[51]결승기록지!$C$18</f>
        <v>김진서</v>
      </c>
      <c r="Y15" s="80" t="str">
        <f>[51]결승기록지!$E$18</f>
        <v>대전신일여자고</v>
      </c>
      <c r="Z15" s="121" t="str">
        <f>[51]결승기록지!$F$18</f>
        <v>20.88</v>
      </c>
    </row>
    <row r="16" spans="1:26" s="19" customFormat="1" ht="13.5" customHeight="1">
      <c r="A16" s="243"/>
      <c r="B16" s="107" t="s">
        <v>68</v>
      </c>
      <c r="C16" s="29"/>
      <c r="D16" s="30" t="str">
        <f>[51]결승기록지!$G$8</f>
        <v>2.3</v>
      </c>
      <c r="E16" s="26" t="s">
        <v>85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98"/>
    </row>
    <row r="17" spans="1:26" s="19" customFormat="1" ht="13.5" customHeight="1">
      <c r="A17" s="13">
        <v>3</v>
      </c>
      <c r="B17" s="99" t="s">
        <v>69</v>
      </c>
      <c r="C17" s="74" t="str">
        <f>[52]결승기록지!$C$11</f>
        <v>이연우</v>
      </c>
      <c r="D17" s="78" t="str">
        <f>[52]결승기록지!$E$11</f>
        <v>울산스포츠과학고</v>
      </c>
      <c r="E17" s="76" t="str">
        <f>[52]결승기록지!$F$11</f>
        <v>1:01.95</v>
      </c>
      <c r="F17" s="74" t="str">
        <f>[52]결승기록지!$C$12</f>
        <v>최윤서</v>
      </c>
      <c r="G17" s="78" t="str">
        <f>[52]결승기록지!$E$12</f>
        <v>경기덕계고</v>
      </c>
      <c r="H17" s="76" t="str">
        <f>[52]결승기록지!$F$12</f>
        <v>1:02.68</v>
      </c>
      <c r="I17" s="74" t="str">
        <f>[52]결승기록지!$C$13</f>
        <v>이가은</v>
      </c>
      <c r="J17" s="78" t="str">
        <f>[52]결승기록지!$E$13</f>
        <v>경북체육고</v>
      </c>
      <c r="K17" s="76" t="str">
        <f>[52]결승기록지!$F$13</f>
        <v>1:04.01</v>
      </c>
      <c r="L17" s="74" t="str">
        <f>[52]결승기록지!$C$14</f>
        <v>김태연</v>
      </c>
      <c r="M17" s="78" t="str">
        <f>[52]결승기록지!$E$14</f>
        <v>인일여자고</v>
      </c>
      <c r="N17" s="76" t="str">
        <f>[52]결승기록지!$F$14</f>
        <v>1:05.54</v>
      </c>
      <c r="O17" s="74" t="str">
        <f>[52]결승기록지!$C$15</f>
        <v>김민경</v>
      </c>
      <c r="P17" s="78" t="str">
        <f>[52]결승기록지!$E$15</f>
        <v>경기체육고</v>
      </c>
      <c r="Q17" s="76" t="str">
        <f>[52]결승기록지!$F$15</f>
        <v>1:06.59</v>
      </c>
      <c r="R17" s="74" t="str">
        <f>[52]결승기록지!$C$16</f>
        <v>양민경</v>
      </c>
      <c r="S17" s="78" t="str">
        <f>[52]결승기록지!$E$16</f>
        <v>대전체육고</v>
      </c>
      <c r="T17" s="76" t="str">
        <f>[52]결승기록지!$F$16</f>
        <v>1:07.96</v>
      </c>
      <c r="U17" s="74" t="str">
        <f>[52]결승기록지!$C$17</f>
        <v>정승연</v>
      </c>
      <c r="V17" s="78" t="str">
        <f>[52]결승기록지!$E$17</f>
        <v>경명여자고</v>
      </c>
      <c r="W17" s="76" t="str">
        <f>[52]결승기록지!$F$17</f>
        <v>1:08.28</v>
      </c>
      <c r="X17" s="74" t="str">
        <f>[52]결승기록지!$C$18</f>
        <v>이윤아</v>
      </c>
      <c r="Y17" s="78" t="str">
        <f>[52]결승기록지!$E$18</f>
        <v>평촌경영고</v>
      </c>
      <c r="Z17" s="104" t="str">
        <f>[52]결승기록지!$F$18</f>
        <v>1:08.63</v>
      </c>
    </row>
    <row r="18" spans="1:26" s="19" customFormat="1" ht="13.5" customHeight="1">
      <c r="A18" s="13">
        <v>4</v>
      </c>
      <c r="B18" s="99" t="s">
        <v>70</v>
      </c>
      <c r="C18" s="41" t="str">
        <f>[53]결승기록지!$C$11</f>
        <v>최수인</v>
      </c>
      <c r="D18" s="42" t="str">
        <f>[53]결승기록지!$E$11</f>
        <v>김천한일여자고</v>
      </c>
      <c r="E18" s="82" t="str">
        <f>[53]결승기록지!$F$11</f>
        <v>11:13.08</v>
      </c>
      <c r="F18" s="41" t="str">
        <f>[53]결승기록지!$C$12</f>
        <v>이규림</v>
      </c>
      <c r="G18" s="42" t="str">
        <f>[53]결승기록지!$E$12</f>
        <v>광주체육고</v>
      </c>
      <c r="H18" s="82" t="str">
        <f>[53]결승기록지!$F$12</f>
        <v>11:59.55</v>
      </c>
      <c r="I18" s="41" t="str">
        <f>[53]결승기록지!$C$13</f>
        <v>박미애</v>
      </c>
      <c r="J18" s="42" t="str">
        <f>[53]결승기록지!$E$13</f>
        <v>인천체육고</v>
      </c>
      <c r="K18" s="82" t="str">
        <f>[53]결승기록지!$F$13</f>
        <v>12:08.77</v>
      </c>
      <c r="L18" s="41" t="str">
        <f>[53]결승기록지!$C$14</f>
        <v>최인녕</v>
      </c>
      <c r="M18" s="42" t="str">
        <f>[53]결승기록지!$E$14</f>
        <v>김천한일여자고</v>
      </c>
      <c r="N18" s="82" t="str">
        <f>[53]결승기록지!$F$14</f>
        <v>12:29.39</v>
      </c>
      <c r="O18" s="41" t="str">
        <f>[53]결승기록지!$C$15</f>
        <v>류수영</v>
      </c>
      <c r="P18" s="42" t="str">
        <f>[53]결승기록지!$E$15</f>
        <v>김천한일여자고</v>
      </c>
      <c r="Q18" s="82" t="str">
        <f>[53]결승기록지!$F$15</f>
        <v>12:39.39</v>
      </c>
      <c r="R18" s="41"/>
      <c r="S18" s="42"/>
      <c r="T18" s="82"/>
      <c r="U18" s="41"/>
      <c r="V18" s="42"/>
      <c r="W18" s="82"/>
      <c r="X18" s="41"/>
      <c r="Y18" s="42"/>
      <c r="Z18" s="122"/>
    </row>
    <row r="19" spans="1:26" s="19" customFormat="1" ht="13.5" customHeight="1">
      <c r="A19" s="13">
        <v>2</v>
      </c>
      <c r="B19" s="99" t="s">
        <v>79</v>
      </c>
      <c r="C19" s="74" t="str">
        <f>[54]결승기록지!$C$11</f>
        <v>오지현</v>
      </c>
      <c r="D19" s="78" t="str">
        <f>[54]결승기록지!$E$11</f>
        <v>충북체육고</v>
      </c>
      <c r="E19" s="76" t="str">
        <f>[54]결승기록지!$F$11</f>
        <v>25:22.07</v>
      </c>
      <c r="F19" s="74" t="str">
        <f>[54]결승기록지!$C$12</f>
        <v>김가온</v>
      </c>
      <c r="G19" s="78" t="str">
        <f>[54]결승기록지!$E$12</f>
        <v>서울체육고</v>
      </c>
      <c r="H19" s="76" t="str">
        <f>[54]결승기록지!$F$12</f>
        <v>25:40.74</v>
      </c>
      <c r="I19" s="74" t="str">
        <f>[54]결승기록지!$C$13</f>
        <v>신가은</v>
      </c>
      <c r="J19" s="78" t="str">
        <f>[54]결승기록지!$E$13</f>
        <v>예천여자고</v>
      </c>
      <c r="K19" s="76" t="str">
        <f>[54]결승기록지!$F$13</f>
        <v>25:49.91</v>
      </c>
      <c r="L19" s="74" t="str">
        <f>[54]결승기록지!$C$14</f>
        <v>손혜정</v>
      </c>
      <c r="M19" s="78" t="str">
        <f>[54]결승기록지!$E$14</f>
        <v>충남체육고</v>
      </c>
      <c r="N19" s="76" t="str">
        <f>[54]결승기록지!$F$14</f>
        <v>26:19.74</v>
      </c>
      <c r="O19" s="74" t="str">
        <f>[54]결승기록지!$C$15</f>
        <v>이채원</v>
      </c>
      <c r="P19" s="78" t="str">
        <f>[54]결승기록지!$E$15</f>
        <v>서울체육고</v>
      </c>
      <c r="Q19" s="76" t="str">
        <f>[54]결승기록지!$F$15</f>
        <v>26:49.12</v>
      </c>
      <c r="R19" s="74" t="str">
        <f>[54]결승기록지!$C$16</f>
        <v>임슬희</v>
      </c>
      <c r="S19" s="78" t="str">
        <f>[54]결승기록지!$E$16</f>
        <v>충남체육고</v>
      </c>
      <c r="T19" s="76" t="str">
        <f>[54]결승기록지!$F$16</f>
        <v>27:13.85</v>
      </c>
      <c r="U19" s="74" t="str">
        <f>[54]결승기록지!$C$17</f>
        <v>정진희</v>
      </c>
      <c r="V19" s="78" t="str">
        <f>[54]결승기록지!$E$17</f>
        <v>광주체육고</v>
      </c>
      <c r="W19" s="76" t="str">
        <f>[54]결승기록지!$F$17</f>
        <v>29:42.73</v>
      </c>
      <c r="X19" s="74" t="str">
        <f>[54]결승기록지!$C$18</f>
        <v>임자명</v>
      </c>
      <c r="Y19" s="78" t="str">
        <f>[54]결승기록지!$E$18</f>
        <v>광주체육고</v>
      </c>
      <c r="Z19" s="104" t="str">
        <f>[54]결승기록지!$F$18</f>
        <v>29:52.69</v>
      </c>
    </row>
    <row r="20" spans="1:26" s="8" customFormat="1" ht="13.5" customHeight="1">
      <c r="A20" s="243">
        <v>3</v>
      </c>
      <c r="B20" s="105" t="s">
        <v>20</v>
      </c>
      <c r="C20" s="79"/>
      <c r="D20" s="80" t="str">
        <f>[55]결승기록지!$E$11</f>
        <v>경기가평고</v>
      </c>
      <c r="E20" s="81" t="str">
        <f>[55]결승기록지!$F$11</f>
        <v>48.23</v>
      </c>
      <c r="F20" s="79"/>
      <c r="G20" s="80" t="str">
        <f>[55]결승기록지!$E$12</f>
        <v>서울체육고</v>
      </c>
      <c r="H20" s="81" t="str">
        <f>[55]결승기록지!$F$12</f>
        <v>49.29</v>
      </c>
      <c r="I20" s="79"/>
      <c r="J20" s="80" t="str">
        <f>[55]결승기록지!$E$13</f>
        <v>인일여자고</v>
      </c>
      <c r="K20" s="81" t="str">
        <f>[55]결승기록지!$F$13</f>
        <v>50.26</v>
      </c>
      <c r="L20" s="79"/>
      <c r="M20" s="80" t="str">
        <f>[55]결승기록지!$E$14</f>
        <v>경기덕계고</v>
      </c>
      <c r="N20" s="81" t="str">
        <f>[55]결승기록지!$F$14</f>
        <v>50.71</v>
      </c>
      <c r="O20" s="79"/>
      <c r="P20" s="80" t="str">
        <f>[55]결승기록지!$E$15</f>
        <v>신명고</v>
      </c>
      <c r="Q20" s="81" t="str">
        <f>[55]결승기록지!$F$15</f>
        <v>55.74</v>
      </c>
      <c r="R20" s="79"/>
      <c r="S20" s="80"/>
      <c r="T20" s="81"/>
      <c r="U20" s="79"/>
      <c r="V20" s="80"/>
      <c r="W20" s="81"/>
      <c r="X20" s="79"/>
      <c r="Y20" s="80"/>
      <c r="Z20" s="121"/>
    </row>
    <row r="21" spans="1:26" s="8" customFormat="1" ht="13.5" customHeight="1">
      <c r="A21" s="243"/>
      <c r="B21" s="107"/>
      <c r="C21" s="262" t="str">
        <f>[55]결승기록지!$C$11</f>
        <v>윤수빈 김소은 전하영 김다은</v>
      </c>
      <c r="D21" s="263"/>
      <c r="E21" s="264"/>
      <c r="F21" s="262" t="str">
        <f>[55]결승기록지!$C$12</f>
        <v>이유진 손은빈 박수영 한서정</v>
      </c>
      <c r="G21" s="263"/>
      <c r="H21" s="264"/>
      <c r="I21" s="262" t="str">
        <f>[55]결승기록지!$C$13</f>
        <v>김영미 신현진 김희윤 김태연</v>
      </c>
      <c r="J21" s="263"/>
      <c r="K21" s="264"/>
      <c r="L21" s="262" t="str">
        <f>[55]결승기록지!$C$14</f>
        <v>김문주 김애영 오서윤 최윤서</v>
      </c>
      <c r="M21" s="263"/>
      <c r="N21" s="264"/>
      <c r="O21" s="262" t="str">
        <f>[55]결승기록지!$C$15</f>
        <v>김동희 김지원 이솔주 전지혜</v>
      </c>
      <c r="P21" s="263"/>
      <c r="Q21" s="264"/>
      <c r="R21" s="262"/>
      <c r="S21" s="263"/>
      <c r="T21" s="264"/>
      <c r="U21" s="262"/>
      <c r="V21" s="263"/>
      <c r="W21" s="264"/>
      <c r="X21" s="262"/>
      <c r="Y21" s="263"/>
      <c r="Z21" s="265"/>
    </row>
    <row r="22" spans="1:26" s="19" customFormat="1" ht="13.5" customHeight="1">
      <c r="A22" s="243">
        <v>4</v>
      </c>
      <c r="B22" s="105" t="s">
        <v>21</v>
      </c>
      <c r="C22" s="79"/>
      <c r="D22" s="80" t="str">
        <f>[56]결승기록지!$E$11</f>
        <v>서울체육고</v>
      </c>
      <c r="E22" s="81" t="str">
        <f>[56]결승기록지!$F$11</f>
        <v>4:00.47</v>
      </c>
      <c r="F22" s="79"/>
      <c r="G22" s="80" t="str">
        <f>[56]결승기록지!$E$12</f>
        <v>인일여자고</v>
      </c>
      <c r="H22" s="81" t="str">
        <f>[56]결승기록지!$F$12</f>
        <v>4:08.25</v>
      </c>
      <c r="I22" s="79"/>
      <c r="J22" s="80" t="str">
        <f>[56]결승기록지!$E$13</f>
        <v>경기가평고</v>
      </c>
      <c r="K22" s="81" t="str">
        <f>[56]결승기록지!$F$13</f>
        <v>4:18.06</v>
      </c>
      <c r="L22" s="79"/>
      <c r="M22" s="80" t="str">
        <f>[56]결승기록지!$E$14</f>
        <v>신명고</v>
      </c>
      <c r="N22" s="81" t="str">
        <f>[56]결승기록지!$F$14</f>
        <v>4:38.93</v>
      </c>
      <c r="O22" s="79"/>
      <c r="P22" s="80"/>
      <c r="Q22" s="81"/>
      <c r="R22" s="79"/>
      <c r="S22" s="80"/>
      <c r="T22" s="81"/>
      <c r="U22" s="79"/>
      <c r="V22" s="80"/>
      <c r="W22" s="81"/>
      <c r="X22" s="79"/>
      <c r="Y22" s="80"/>
      <c r="Z22" s="121"/>
    </row>
    <row r="23" spans="1:26" s="19" customFormat="1" ht="13.5" customHeight="1">
      <c r="A23" s="243"/>
      <c r="B23" s="107"/>
      <c r="C23" s="258" t="str">
        <f>[56]결승기록지!$C$11</f>
        <v>김유진 박수영 이유진 손은빈</v>
      </c>
      <c r="D23" s="259"/>
      <c r="E23" s="261"/>
      <c r="F23" s="258" t="str">
        <f>[56]결승기록지!$C$12</f>
        <v>임지수 김태연 김희윤 신현진</v>
      </c>
      <c r="G23" s="259"/>
      <c r="H23" s="261"/>
      <c r="I23" s="258" t="str">
        <f>[56]결승기록지!$C$13</f>
        <v>김다은 박수빈 윤수빈 김소은</v>
      </c>
      <c r="J23" s="259"/>
      <c r="K23" s="261"/>
      <c r="L23" s="258" t="str">
        <f>[56]결승기록지!$C$14</f>
        <v>이솔주 김동희 김지원 전지혜</v>
      </c>
      <c r="M23" s="259"/>
      <c r="N23" s="261"/>
      <c r="O23" s="258"/>
      <c r="P23" s="259"/>
      <c r="Q23" s="261"/>
      <c r="R23" s="258"/>
      <c r="S23" s="259"/>
      <c r="T23" s="261"/>
      <c r="U23" s="258"/>
      <c r="V23" s="259"/>
      <c r="W23" s="261"/>
      <c r="X23" s="258"/>
      <c r="Y23" s="259"/>
      <c r="Z23" s="260"/>
    </row>
    <row r="24" spans="1:26" s="19" customFormat="1" ht="13.5" customHeight="1">
      <c r="A24" s="120">
        <v>2</v>
      </c>
      <c r="B24" s="105" t="s">
        <v>14</v>
      </c>
      <c r="C24" s="51" t="str">
        <f>[57]높이!$C$11</f>
        <v>오수정</v>
      </c>
      <c r="D24" s="52" t="str">
        <f>[57]높이!$E$11</f>
        <v>충북체육고</v>
      </c>
      <c r="E24" s="53" t="str">
        <f>[57]높이!$F$11</f>
        <v>1.60</v>
      </c>
      <c r="F24" s="51" t="str">
        <f>[57]높이!$C$12</f>
        <v>이다인</v>
      </c>
      <c r="G24" s="52" t="str">
        <f>[57]높이!$E$12</f>
        <v>서울체육고</v>
      </c>
      <c r="H24" s="53" t="str">
        <f>[57]높이!$F$12</f>
        <v>1.55</v>
      </c>
      <c r="I24" s="51"/>
      <c r="J24" s="52"/>
      <c r="K24" s="53"/>
      <c r="L24" s="51"/>
      <c r="M24" s="52"/>
      <c r="N24" s="53"/>
      <c r="O24" s="51"/>
      <c r="P24" s="52"/>
      <c r="Q24" s="53"/>
      <c r="R24" s="51"/>
      <c r="S24" s="52"/>
      <c r="T24" s="53"/>
      <c r="U24" s="51"/>
      <c r="V24" s="52"/>
      <c r="W24" s="53"/>
      <c r="X24" s="51"/>
      <c r="Y24" s="52"/>
      <c r="Z24" s="106"/>
    </row>
    <row r="25" spans="1:26" s="19" customFormat="1" ht="13.5" customHeight="1">
      <c r="A25" s="13">
        <v>1</v>
      </c>
      <c r="B25" s="99" t="s">
        <v>15</v>
      </c>
      <c r="C25" s="41" t="str">
        <f>[57]장대!$C$11</f>
        <v>이주연</v>
      </c>
      <c r="D25" s="42" t="str">
        <f>[57]장대!$E$11</f>
        <v>예천여자고</v>
      </c>
      <c r="E25" s="60" t="str">
        <f>[57]장대!$F$11</f>
        <v>2.40</v>
      </c>
      <c r="F25" s="41" t="str">
        <f>[57]장대!$C$12</f>
        <v>고민지</v>
      </c>
      <c r="G25" s="42" t="str">
        <f>[57]장대!$E$12</f>
        <v>동광고</v>
      </c>
      <c r="H25" s="60" t="str">
        <f>[57]장대!$F$12</f>
        <v>2.30</v>
      </c>
      <c r="I25" s="41" t="str">
        <f>[57]장대!$C$13</f>
        <v>김민조</v>
      </c>
      <c r="J25" s="42" t="str">
        <f>[57]장대!$E$13</f>
        <v>서울체육고</v>
      </c>
      <c r="K25" s="83" t="str">
        <f>[57]장대!$F$13</f>
        <v>2.30</v>
      </c>
      <c r="L25" s="41" t="str">
        <f>[57]장대!$C$14</f>
        <v>이지민</v>
      </c>
      <c r="M25" s="42" t="str">
        <f>[57]장대!$E$14</f>
        <v>울산스포츠과학고</v>
      </c>
      <c r="N25" s="83" t="str">
        <f>[57]장대!$F$14</f>
        <v>2.20</v>
      </c>
      <c r="O25" s="41"/>
      <c r="P25" s="42"/>
      <c r="Q25" s="60"/>
      <c r="R25" s="41"/>
      <c r="S25" s="42"/>
      <c r="T25" s="60"/>
      <c r="U25" s="41"/>
      <c r="V25" s="42"/>
      <c r="W25" s="60"/>
      <c r="X25" s="41"/>
      <c r="Y25" s="42"/>
      <c r="Z25" s="123"/>
    </row>
    <row r="26" spans="1:26" s="19" customFormat="1" ht="13.5" customHeight="1">
      <c r="A26" s="243">
        <v>1</v>
      </c>
      <c r="B26" s="105" t="s">
        <v>22</v>
      </c>
      <c r="C26" s="51" t="str">
        <f>[57]멀리!$C$11</f>
        <v>김소은</v>
      </c>
      <c r="D26" s="52" t="str">
        <f>[57]멀리!$E$11</f>
        <v>경기가평고</v>
      </c>
      <c r="E26" s="53" t="str">
        <f>[57]멀리!$F$11</f>
        <v>5.43</v>
      </c>
      <c r="F26" s="51" t="str">
        <f>[57]멀리!$C$12</f>
        <v>김아영</v>
      </c>
      <c r="G26" s="52" t="str">
        <f>[57]멀리!$E$12</f>
        <v>충현고</v>
      </c>
      <c r="H26" s="53" t="str">
        <f>[57]멀리!$F$12</f>
        <v>5.39</v>
      </c>
      <c r="I26" s="51" t="str">
        <f>[57]멀리!$C$13</f>
        <v>최지윤</v>
      </c>
      <c r="J26" s="52" t="str">
        <f>[57]멀리!$E$13</f>
        <v>경북체육고</v>
      </c>
      <c r="K26" s="53" t="str">
        <f>[57]멀리!$F$13</f>
        <v>5.14</v>
      </c>
      <c r="L26" s="51" t="str">
        <f>[57]멀리!$C$14</f>
        <v>조성은</v>
      </c>
      <c r="M26" s="52" t="str">
        <f>[57]멀리!$E$14</f>
        <v>울산스포츠과학고</v>
      </c>
      <c r="N26" s="53" t="str">
        <f>[57]멀리!$F$14</f>
        <v>5.14</v>
      </c>
      <c r="O26" s="51" t="str">
        <f>[57]멀리!$C$15</f>
        <v>신예지</v>
      </c>
      <c r="P26" s="52" t="str">
        <f>[57]멀리!$E$15</f>
        <v>대전체육고</v>
      </c>
      <c r="Q26" s="53" t="str">
        <f>[57]멀리!$F$15</f>
        <v>5.13</v>
      </c>
      <c r="R26" s="51" t="str">
        <f>[57]멀리!$C$16</f>
        <v>나소연</v>
      </c>
      <c r="S26" s="52" t="str">
        <f>[57]멀리!$E$16</f>
        <v>서울체육고</v>
      </c>
      <c r="T26" s="53" t="str">
        <f>[57]멀리!$F$16</f>
        <v>5.13</v>
      </c>
      <c r="U26" s="51" t="str">
        <f>[57]멀리!$C$17</f>
        <v>신서연</v>
      </c>
      <c r="V26" s="52" t="str">
        <f>[57]멀리!$E$17</f>
        <v>경기용인고</v>
      </c>
      <c r="W26" s="53" t="str">
        <f>[57]멀리!$F$17</f>
        <v>5.07</v>
      </c>
      <c r="X26" s="51" t="str">
        <f>[57]멀리!$C$18</f>
        <v>신지선</v>
      </c>
      <c r="Y26" s="52" t="str">
        <f>[57]멀리!$E$18</f>
        <v>전북체육고</v>
      </c>
      <c r="Z26" s="106" t="str">
        <f>[57]멀리!$F$18</f>
        <v>4.66</v>
      </c>
    </row>
    <row r="27" spans="1:26" s="19" customFormat="1" ht="13.5" customHeight="1">
      <c r="A27" s="243"/>
      <c r="B27" s="107" t="s">
        <v>13</v>
      </c>
      <c r="C27" s="29"/>
      <c r="D27" s="30" t="str">
        <f>[57]멀리!$G$11</f>
        <v>0.3</v>
      </c>
      <c r="E27" s="27"/>
      <c r="F27" s="29"/>
      <c r="G27" s="30" t="str">
        <f>[57]멀리!$G$12</f>
        <v>0.0</v>
      </c>
      <c r="H27" s="27"/>
      <c r="I27" s="29"/>
      <c r="J27" s="30" t="str">
        <f>[57]멀리!$G$13</f>
        <v>2.6</v>
      </c>
      <c r="K27" s="27" t="s">
        <v>83</v>
      </c>
      <c r="L27" s="29"/>
      <c r="M27" s="30" t="str">
        <f>[57]멀리!$G$14</f>
        <v>2.3</v>
      </c>
      <c r="N27" s="27" t="s">
        <v>83</v>
      </c>
      <c r="O27" s="29"/>
      <c r="P27" s="30" t="str">
        <f>[57]멀리!$G$15</f>
        <v>-1.5</v>
      </c>
      <c r="Q27" s="31"/>
      <c r="R27" s="29"/>
      <c r="S27" s="30" t="str">
        <f>[57]멀리!$G$16</f>
        <v>0.6</v>
      </c>
      <c r="T27" s="31"/>
      <c r="U27" s="29"/>
      <c r="V27" s="30" t="str">
        <f>[57]멀리!$G$17</f>
        <v>0.3</v>
      </c>
      <c r="W27" s="27"/>
      <c r="X27" s="29"/>
      <c r="Y27" s="30" t="str">
        <f>[57]멀리!$G$18</f>
        <v>0.3</v>
      </c>
      <c r="Z27" s="98"/>
    </row>
    <row r="28" spans="1:26" s="19" customFormat="1" ht="13.5" customHeight="1">
      <c r="A28" s="243">
        <v>3</v>
      </c>
      <c r="B28" s="105" t="s">
        <v>19</v>
      </c>
      <c r="C28" s="79" t="str">
        <f>[57]세단!$C$11</f>
        <v>김아영</v>
      </c>
      <c r="D28" s="80" t="str">
        <f>[57]세단!$E$11</f>
        <v>충현고</v>
      </c>
      <c r="E28" s="81" t="str">
        <f>[57]세단!$F$11</f>
        <v>11.88</v>
      </c>
      <c r="F28" s="79" t="str">
        <f>[57]세단!$C$12</f>
        <v>김민지</v>
      </c>
      <c r="G28" s="80" t="str">
        <f>[57]세단!$E$12</f>
        <v>경기소래고</v>
      </c>
      <c r="H28" s="81" t="str">
        <f>[57]세단!$F$12</f>
        <v>11.44</v>
      </c>
      <c r="I28" s="79" t="str">
        <f>[57]세단!$C$13</f>
        <v>박솔</v>
      </c>
      <c r="J28" s="80" t="str">
        <f>[57]세단!$E$13</f>
        <v>서울체육고</v>
      </c>
      <c r="K28" s="81" t="str">
        <f>[57]세단!$F$13</f>
        <v>11.19</v>
      </c>
      <c r="L28" s="79" t="str">
        <f>[57]세단!$C$14</f>
        <v>김여경</v>
      </c>
      <c r="M28" s="80" t="str">
        <f>[57]세단!$E$14</f>
        <v>전북체육고</v>
      </c>
      <c r="N28" s="81" t="str">
        <f>[57]세단!$F$14</f>
        <v>11.15</v>
      </c>
      <c r="O28" s="79" t="str">
        <f>[57]세단!$C$15</f>
        <v>김서현</v>
      </c>
      <c r="P28" s="80" t="str">
        <f>[57]세단!$E$15</f>
        <v>인천체육고</v>
      </c>
      <c r="Q28" s="81" t="str">
        <f>[57]세단!$F$15</f>
        <v>9.83</v>
      </c>
      <c r="R28" s="79"/>
      <c r="S28" s="80"/>
      <c r="T28" s="81"/>
      <c r="U28" s="79"/>
      <c r="V28" s="80"/>
      <c r="W28" s="81"/>
      <c r="X28" s="79"/>
      <c r="Y28" s="80"/>
      <c r="Z28" s="121"/>
    </row>
    <row r="29" spans="1:26" s="19" customFormat="1" ht="13.5" customHeight="1">
      <c r="A29" s="243"/>
      <c r="B29" s="107" t="s">
        <v>68</v>
      </c>
      <c r="C29" s="32"/>
      <c r="D29" s="36" t="str">
        <f>[57]세단!$G$11</f>
        <v>1.1</v>
      </c>
      <c r="E29" s="17"/>
      <c r="F29" s="32"/>
      <c r="G29" s="36" t="str">
        <f>[57]세단!$G$12</f>
        <v>-0.3</v>
      </c>
      <c r="H29" s="17"/>
      <c r="I29" s="32"/>
      <c r="J29" s="36" t="str">
        <f>[57]세단!$G$13</f>
        <v>-0.1</v>
      </c>
      <c r="K29" s="17"/>
      <c r="L29" s="32"/>
      <c r="M29" s="36" t="str">
        <f>[57]세단!$G$14</f>
        <v>1.7</v>
      </c>
      <c r="N29" s="17"/>
      <c r="O29" s="32"/>
      <c r="P29" s="36" t="str">
        <f>[57]세단!$G$15</f>
        <v>-0.2</v>
      </c>
      <c r="Q29" s="17"/>
      <c r="R29" s="32"/>
      <c r="S29" s="36"/>
      <c r="T29" s="17"/>
      <c r="U29" s="32"/>
      <c r="V29" s="36"/>
      <c r="W29" s="17"/>
      <c r="X29" s="32"/>
      <c r="Y29" s="36"/>
      <c r="Z29" s="124"/>
    </row>
    <row r="30" spans="1:26" s="19" customFormat="1" ht="13.5" customHeight="1">
      <c r="A30" s="13">
        <v>1</v>
      </c>
      <c r="B30" s="99" t="s">
        <v>23</v>
      </c>
      <c r="C30" s="41" t="str">
        <f>[57]포환!$C$11</f>
        <v>류서연</v>
      </c>
      <c r="D30" s="42" t="str">
        <f>[57]포환!$E$11</f>
        <v>경기체육고</v>
      </c>
      <c r="E30" s="43" t="str">
        <f>[57]포환!$F$11</f>
        <v>13.95</v>
      </c>
      <c r="F30" s="41" t="str">
        <f>[57]포환!$C$12</f>
        <v>최하나</v>
      </c>
      <c r="G30" s="42" t="str">
        <f>[57]포환!$E$12</f>
        <v>이리공업고</v>
      </c>
      <c r="H30" s="43" t="str">
        <f>[57]포환!$F$12</f>
        <v>13.62</v>
      </c>
      <c r="I30" s="41" t="str">
        <f>[57]포환!$C$13</f>
        <v>엄회정</v>
      </c>
      <c r="J30" s="42" t="str">
        <f>[57]포환!$E$13</f>
        <v>경남체육고</v>
      </c>
      <c r="K30" s="43" t="str">
        <f>[57]포환!$F$13</f>
        <v>13.16</v>
      </c>
      <c r="L30" s="41" t="str">
        <f>[57]포환!$C$14</f>
        <v>박채린</v>
      </c>
      <c r="M30" s="42" t="str">
        <f>[57]포환!$E$14</f>
        <v>경기체육고</v>
      </c>
      <c r="N30" s="43" t="str">
        <f>[57]포환!$F$14</f>
        <v>12.10</v>
      </c>
      <c r="O30" s="41" t="str">
        <f>[57]포환!$C$15</f>
        <v>홍민지</v>
      </c>
      <c r="P30" s="42" t="str">
        <f>[57]포환!$E$15</f>
        <v>충남체육고</v>
      </c>
      <c r="Q30" s="43" t="str">
        <f>[57]포환!$F$15</f>
        <v>11.59</v>
      </c>
      <c r="R30" s="41"/>
      <c r="S30" s="42"/>
      <c r="T30" s="43"/>
      <c r="U30" s="41"/>
      <c r="V30" s="42"/>
      <c r="W30" s="43"/>
      <c r="X30" s="41"/>
      <c r="Y30" s="42"/>
      <c r="Z30" s="100"/>
    </row>
    <row r="31" spans="1:26" s="19" customFormat="1" ht="13.5" customHeight="1">
      <c r="A31" s="13">
        <v>3</v>
      </c>
      <c r="B31" s="99" t="s">
        <v>25</v>
      </c>
      <c r="C31" s="41" t="str">
        <f>[57]원반!$C$11</f>
        <v>신유진</v>
      </c>
      <c r="D31" s="42" t="str">
        <f>[57]원반!$E$11</f>
        <v>이리공업고</v>
      </c>
      <c r="E31" s="43" t="str">
        <f>[57]원반!$F$11</f>
        <v>49.88CR</v>
      </c>
      <c r="F31" s="41" t="str">
        <f>[57]원반!$C$12</f>
        <v>홍승연</v>
      </c>
      <c r="G31" s="42" t="str">
        <f>[57]원반!$E$12</f>
        <v>이리공업고</v>
      </c>
      <c r="H31" s="43" t="str">
        <f>[57]원반!$F$12</f>
        <v>34.86</v>
      </c>
      <c r="I31" s="41" t="str">
        <f>[57]원반!$C$13</f>
        <v>윤가영</v>
      </c>
      <c r="J31" s="42" t="str">
        <f>[57]원반!$E$13</f>
        <v>한솔고</v>
      </c>
      <c r="K31" s="43" t="str">
        <f>[57]원반!$F$13</f>
        <v>33.58</v>
      </c>
      <c r="L31" s="41" t="str">
        <f>[57]원반!$C$14</f>
        <v>최수인</v>
      </c>
      <c r="M31" s="42" t="str">
        <f>[57]원반!$E$14</f>
        <v>경북체육고</v>
      </c>
      <c r="N31" s="60" t="str">
        <f>[57]원반!$F$14</f>
        <v>33.00</v>
      </c>
      <c r="O31" s="41" t="str">
        <f>[57]원반!$C$15</f>
        <v>이나현</v>
      </c>
      <c r="P31" s="42" t="str">
        <f>[57]원반!$E$15</f>
        <v>인천체육고</v>
      </c>
      <c r="Q31" s="60" t="str">
        <f>[57]원반!$F$15</f>
        <v>27.88</v>
      </c>
      <c r="R31" s="41"/>
      <c r="S31" s="42"/>
      <c r="T31" s="43"/>
      <c r="U31" s="41"/>
      <c r="V31" s="42"/>
      <c r="W31" s="43"/>
      <c r="X31" s="41"/>
      <c r="Y31" s="42"/>
      <c r="Z31" s="100"/>
    </row>
    <row r="32" spans="1:26" s="19" customFormat="1" ht="13.5" customHeight="1">
      <c r="A32" s="13">
        <v>1</v>
      </c>
      <c r="B32" s="99" t="s">
        <v>71</v>
      </c>
      <c r="C32" s="41" t="str">
        <f>[57]해머!$C$11</f>
        <v>홍승연</v>
      </c>
      <c r="D32" s="42" t="str">
        <f>[57]해머!$E$11</f>
        <v>이리공업고</v>
      </c>
      <c r="E32" s="43" t="str">
        <f>[57]해머!$F$11</f>
        <v>49.87</v>
      </c>
      <c r="F32" s="41" t="str">
        <f>[57]해머!$C$12</f>
        <v>이채연</v>
      </c>
      <c r="G32" s="42" t="str">
        <f>[57]해머!$E$12</f>
        <v>전북체육고</v>
      </c>
      <c r="H32" s="43" t="str">
        <f>[57]해머!$F$12</f>
        <v>40.60</v>
      </c>
      <c r="I32" s="41" t="str">
        <f>[57]해머!$C$13</f>
        <v>김윤서</v>
      </c>
      <c r="J32" s="42" t="str">
        <f>[57]해머!$E$13</f>
        <v>전북체육고</v>
      </c>
      <c r="K32" s="43" t="str">
        <f>[57]해머!$F$13</f>
        <v>38.30</v>
      </c>
      <c r="L32" s="41" t="str">
        <f>[57]해머!$C$14</f>
        <v>김성은</v>
      </c>
      <c r="M32" s="42" t="str">
        <f>[57]해머!$E$14</f>
        <v>서울체육고</v>
      </c>
      <c r="N32" s="43" t="str">
        <f>[57]해머!$F$14</f>
        <v>36.53</v>
      </c>
      <c r="O32" s="41" t="str">
        <f>[57]해머!$C$15</f>
        <v>이예빈</v>
      </c>
      <c r="P32" s="42" t="str">
        <f>[57]해머!$E$15</f>
        <v>울산스포츠과학고</v>
      </c>
      <c r="Q32" s="43" t="str">
        <f>[57]해머!$F$15</f>
        <v>30.08</v>
      </c>
      <c r="R32" s="41" t="str">
        <f>[57]해머!$C$16</f>
        <v>양서영</v>
      </c>
      <c r="S32" s="42" t="str">
        <f>[57]해머!$E$16</f>
        <v>전북체육고</v>
      </c>
      <c r="T32" s="43" t="str">
        <f>[57]해머!$F$16</f>
        <v>28.79</v>
      </c>
      <c r="U32" s="41" t="str">
        <f>[57]해머!$C$17</f>
        <v>김다연</v>
      </c>
      <c r="V32" s="42" t="str">
        <f>[57]해머!$E$17</f>
        <v>충북체육고</v>
      </c>
      <c r="W32" s="43" t="str">
        <f>[57]해머!$F$17</f>
        <v>25.55</v>
      </c>
      <c r="X32" s="41" t="str">
        <f>[57]해머!$C$18</f>
        <v>강영미</v>
      </c>
      <c r="Y32" s="42" t="str">
        <f>[57]해머!$E$18</f>
        <v>충남체육고</v>
      </c>
      <c r="Z32" s="100" t="str">
        <f>[57]해머!$F$18</f>
        <v>19.58</v>
      </c>
    </row>
    <row r="33" spans="1:26" s="19" customFormat="1" ht="13.5" customHeight="1">
      <c r="A33" s="13">
        <v>3</v>
      </c>
      <c r="B33" s="99" t="s">
        <v>24</v>
      </c>
      <c r="C33" s="41" t="str">
        <f>[57]투창!$C$11</f>
        <v>한이경</v>
      </c>
      <c r="D33" s="42" t="str">
        <f>[57]투창!$E$11</f>
        <v>경남체육고</v>
      </c>
      <c r="E33" s="60" t="str">
        <f>[57]투창!$F$11</f>
        <v>39.03</v>
      </c>
      <c r="F33" s="41" t="str">
        <f>[57]투창!$C$12</f>
        <v>윤예림</v>
      </c>
      <c r="G33" s="42" t="str">
        <f>[57]투창!$E$12</f>
        <v>경기체육고</v>
      </c>
      <c r="H33" s="60" t="str">
        <f>[57]투창!$F$12</f>
        <v>37.97</v>
      </c>
      <c r="I33" s="41" t="str">
        <f>[57]투창!$C$13</f>
        <v>김리진</v>
      </c>
      <c r="J33" s="42" t="str">
        <f>[57]투창!$E$13</f>
        <v>울산스포츠과학고</v>
      </c>
      <c r="K33" s="60" t="str">
        <f>[57]투창!$F$13</f>
        <v>37.86</v>
      </c>
      <c r="L33" s="41" t="str">
        <f>[57]투창!$C$14</f>
        <v>이솔주</v>
      </c>
      <c r="M33" s="42" t="str">
        <f>[57]투창!$E$14</f>
        <v>신명고</v>
      </c>
      <c r="N33" s="60" t="str">
        <f>[57]투창!$F$14</f>
        <v>36.94</v>
      </c>
      <c r="O33" s="41" t="str">
        <f>[57]투창!$C$15</f>
        <v>김유빈</v>
      </c>
      <c r="P33" s="42" t="str">
        <f>[57]투창!$E$15</f>
        <v>대구체육고</v>
      </c>
      <c r="Q33" s="60" t="str">
        <f>[57]투창!$F$15</f>
        <v>35.13</v>
      </c>
      <c r="R33" s="41" t="str">
        <f>[57]투창!$C$16</f>
        <v>신유빈</v>
      </c>
      <c r="S33" s="42" t="str">
        <f>[57]투창!$E$16</f>
        <v>충남체육고</v>
      </c>
      <c r="T33" s="60" t="str">
        <f>[57]투창!$F$16</f>
        <v>33.99</v>
      </c>
      <c r="U33" s="41" t="str">
        <f>[57]투창!$C$17</f>
        <v>장소은</v>
      </c>
      <c r="V33" s="42" t="str">
        <f>[57]투창!$E$17</f>
        <v>충남체육고</v>
      </c>
      <c r="W33" s="60" t="str">
        <f>[57]투창!$F$17</f>
        <v>33.94</v>
      </c>
      <c r="X33" s="41" t="str">
        <f>[57]투창!$C$18</f>
        <v>박지영</v>
      </c>
      <c r="Y33" s="42" t="str">
        <f>[57]투창!$E$18</f>
        <v>충북체육고</v>
      </c>
      <c r="Z33" s="123" t="str">
        <f>[57]투창!$F$18</f>
        <v>29.91</v>
      </c>
    </row>
    <row r="34" spans="1:26" s="19" customFormat="1" ht="13.5" customHeight="1" thickBot="1">
      <c r="A34" s="13">
        <v>2</v>
      </c>
      <c r="B34" s="109" t="s">
        <v>72</v>
      </c>
      <c r="C34" s="110" t="str">
        <f>'[57]7종경기'!$C$11</f>
        <v>김주현</v>
      </c>
      <c r="D34" s="111" t="str">
        <f>'[57]7종경기'!$E$11</f>
        <v>포항두호고</v>
      </c>
      <c r="E34" s="125" t="str">
        <f>'[57]7종경기'!$F$11</f>
        <v>4,362점</v>
      </c>
      <c r="F34" s="110" t="str">
        <f>'[57]7종경기'!$C$12</f>
        <v>이솔주</v>
      </c>
      <c r="G34" s="111" t="str">
        <f>'[57]7종경기'!$E$12</f>
        <v>신명고</v>
      </c>
      <c r="H34" s="125" t="str">
        <f>'[57]7종경기'!$F$12</f>
        <v>3,633점</v>
      </c>
      <c r="I34" s="110" t="str">
        <f>'[57]7종경기'!$C$13</f>
        <v>조준희</v>
      </c>
      <c r="J34" s="111" t="str">
        <f>'[57]7종경기'!$E$13</f>
        <v>충북체육고</v>
      </c>
      <c r="K34" s="125" t="str">
        <f>'[57]7종경기'!$F$13</f>
        <v>3,104점</v>
      </c>
      <c r="L34" s="110" t="str">
        <f>'[57]7종경기'!$C$14</f>
        <v>김지원</v>
      </c>
      <c r="M34" s="111" t="str">
        <f>'[57]7종경기'!$E$14</f>
        <v>경기체육고</v>
      </c>
      <c r="N34" s="125" t="str">
        <f>'[57]7종경기'!$F$14</f>
        <v>3,101점</v>
      </c>
      <c r="O34" s="110" t="str">
        <f>'[57]7종경기'!$C$15</f>
        <v>변수미</v>
      </c>
      <c r="P34" s="111" t="str">
        <f>'[57]7종경기'!$E$15</f>
        <v>경기체육고</v>
      </c>
      <c r="Q34" s="125" t="str">
        <f>'[57]7종경기'!$F$15</f>
        <v>3,027점</v>
      </c>
      <c r="R34" s="110" t="str">
        <f>'[57]7종경기'!$C$16</f>
        <v>김영미</v>
      </c>
      <c r="S34" s="111" t="str">
        <f>'[57]7종경기'!$E$16</f>
        <v>인일여자고</v>
      </c>
      <c r="T34" s="125" t="str">
        <f>'[57]7종경기'!$F$16</f>
        <v>2,618점</v>
      </c>
      <c r="U34" s="110" t="str">
        <f>'[57]7종경기'!$C$17</f>
        <v>전지혜</v>
      </c>
      <c r="V34" s="111" t="str">
        <f>'[57]7종경기'!$E$17</f>
        <v>신명고</v>
      </c>
      <c r="W34" s="125" t="str">
        <f>'[57]7종경기'!$F$17</f>
        <v>2,373점</v>
      </c>
      <c r="X34" s="110" t="str">
        <f>'[57]7종경기'!$C$18</f>
        <v>노승연</v>
      </c>
      <c r="Y34" s="111" t="str">
        <f>'[57]7종경기'!$E$18</f>
        <v>태원고</v>
      </c>
      <c r="Z34" s="114" t="str">
        <f>'[57]7종경기'!$F$18</f>
        <v>1,995점</v>
      </c>
    </row>
    <row r="35" spans="1:26" s="9" customFormat="1" ht="13.5" customHeight="1">
      <c r="A35" s="16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4" customFormat="1" ht="14.25" customHeight="1">
      <c r="A36" s="16"/>
      <c r="B36" s="6" t="s">
        <v>30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</sheetData>
  <mergeCells count="26">
    <mergeCell ref="B3:C3"/>
    <mergeCell ref="F3:S3"/>
    <mergeCell ref="A7:A8"/>
    <mergeCell ref="A9:A10"/>
    <mergeCell ref="A15:A16"/>
    <mergeCell ref="F21:H21"/>
    <mergeCell ref="I21:K21"/>
    <mergeCell ref="L21:N21"/>
    <mergeCell ref="O21:Q21"/>
    <mergeCell ref="E2:T2"/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7"/>
  <sheetViews>
    <sheetView view="pageBreakPreview" zoomScale="120" zoomScaleSheetLayoutView="120" workbookViewId="0">
      <selection activeCell="E2" sqref="E2:T2"/>
    </sheetView>
  </sheetViews>
  <sheetFormatPr defaultRowHeight="14"/>
  <cols>
    <col min="1" max="1" width="2.25" style="15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  <col min="257" max="257" width="2.25" customWidth="1"/>
    <col min="258" max="258" width="5.4140625" customWidth="1"/>
    <col min="259" max="259" width="3.75" customWidth="1"/>
    <col min="260" max="260" width="4.75" customWidth="1"/>
    <col min="261" max="261" width="5.75" customWidth="1"/>
    <col min="262" max="262" width="3.75" customWidth="1"/>
    <col min="263" max="263" width="4.75" customWidth="1"/>
    <col min="264" max="264" width="5.75" customWidth="1"/>
    <col min="265" max="265" width="3.75" customWidth="1"/>
    <col min="266" max="266" width="4.75" customWidth="1"/>
    <col min="267" max="267" width="5.75" customWidth="1"/>
    <col min="268" max="268" width="3.75" customWidth="1"/>
    <col min="269" max="269" width="4.75" customWidth="1"/>
    <col min="270" max="270" width="5.75" customWidth="1"/>
    <col min="271" max="271" width="3.75" customWidth="1"/>
    <col min="272" max="272" width="4.75" customWidth="1"/>
    <col min="273" max="273" width="5.75" customWidth="1"/>
    <col min="274" max="274" width="3.75" customWidth="1"/>
    <col min="275" max="275" width="4.75" customWidth="1"/>
    <col min="276" max="276" width="5.75" customWidth="1"/>
    <col min="277" max="277" width="3.75" customWidth="1"/>
    <col min="278" max="278" width="4.75" customWidth="1"/>
    <col min="279" max="279" width="5.75" customWidth="1"/>
    <col min="280" max="280" width="3.75" customWidth="1"/>
    <col min="281" max="281" width="4.75" customWidth="1"/>
    <col min="282" max="282" width="5.75" customWidth="1"/>
    <col min="513" max="513" width="2.25" customWidth="1"/>
    <col min="514" max="514" width="5.4140625" customWidth="1"/>
    <col min="515" max="515" width="3.75" customWidth="1"/>
    <col min="516" max="516" width="4.75" customWidth="1"/>
    <col min="517" max="517" width="5.75" customWidth="1"/>
    <col min="518" max="518" width="3.75" customWidth="1"/>
    <col min="519" max="519" width="4.75" customWidth="1"/>
    <col min="520" max="520" width="5.75" customWidth="1"/>
    <col min="521" max="521" width="3.75" customWidth="1"/>
    <col min="522" max="522" width="4.75" customWidth="1"/>
    <col min="523" max="523" width="5.75" customWidth="1"/>
    <col min="524" max="524" width="3.75" customWidth="1"/>
    <col min="525" max="525" width="4.75" customWidth="1"/>
    <col min="526" max="526" width="5.75" customWidth="1"/>
    <col min="527" max="527" width="3.75" customWidth="1"/>
    <col min="528" max="528" width="4.75" customWidth="1"/>
    <col min="529" max="529" width="5.75" customWidth="1"/>
    <col min="530" max="530" width="3.75" customWidth="1"/>
    <col min="531" max="531" width="4.75" customWidth="1"/>
    <col min="532" max="532" width="5.75" customWidth="1"/>
    <col min="533" max="533" width="3.75" customWidth="1"/>
    <col min="534" max="534" width="4.75" customWidth="1"/>
    <col min="535" max="535" width="5.75" customWidth="1"/>
    <col min="536" max="536" width="3.75" customWidth="1"/>
    <col min="537" max="537" width="4.75" customWidth="1"/>
    <col min="538" max="538" width="5.75" customWidth="1"/>
    <col min="769" max="769" width="2.25" customWidth="1"/>
    <col min="770" max="770" width="5.4140625" customWidth="1"/>
    <col min="771" max="771" width="3.75" customWidth="1"/>
    <col min="772" max="772" width="4.75" customWidth="1"/>
    <col min="773" max="773" width="5.75" customWidth="1"/>
    <col min="774" max="774" width="3.75" customWidth="1"/>
    <col min="775" max="775" width="4.75" customWidth="1"/>
    <col min="776" max="776" width="5.75" customWidth="1"/>
    <col min="777" max="777" width="3.75" customWidth="1"/>
    <col min="778" max="778" width="4.75" customWidth="1"/>
    <col min="779" max="779" width="5.75" customWidth="1"/>
    <col min="780" max="780" width="3.75" customWidth="1"/>
    <col min="781" max="781" width="4.75" customWidth="1"/>
    <col min="782" max="782" width="5.75" customWidth="1"/>
    <col min="783" max="783" width="3.75" customWidth="1"/>
    <col min="784" max="784" width="4.75" customWidth="1"/>
    <col min="785" max="785" width="5.75" customWidth="1"/>
    <col min="786" max="786" width="3.75" customWidth="1"/>
    <col min="787" max="787" width="4.75" customWidth="1"/>
    <col min="788" max="788" width="5.75" customWidth="1"/>
    <col min="789" max="789" width="3.75" customWidth="1"/>
    <col min="790" max="790" width="4.75" customWidth="1"/>
    <col min="791" max="791" width="5.75" customWidth="1"/>
    <col min="792" max="792" width="3.75" customWidth="1"/>
    <col min="793" max="793" width="4.75" customWidth="1"/>
    <col min="794" max="794" width="5.75" customWidth="1"/>
    <col min="1025" max="1025" width="2.25" customWidth="1"/>
    <col min="1026" max="1026" width="5.4140625" customWidth="1"/>
    <col min="1027" max="1027" width="3.75" customWidth="1"/>
    <col min="1028" max="1028" width="4.75" customWidth="1"/>
    <col min="1029" max="1029" width="5.75" customWidth="1"/>
    <col min="1030" max="1030" width="3.75" customWidth="1"/>
    <col min="1031" max="1031" width="4.75" customWidth="1"/>
    <col min="1032" max="1032" width="5.75" customWidth="1"/>
    <col min="1033" max="1033" width="3.75" customWidth="1"/>
    <col min="1034" max="1034" width="4.75" customWidth="1"/>
    <col min="1035" max="1035" width="5.75" customWidth="1"/>
    <col min="1036" max="1036" width="3.75" customWidth="1"/>
    <col min="1037" max="1037" width="4.75" customWidth="1"/>
    <col min="1038" max="1038" width="5.75" customWidth="1"/>
    <col min="1039" max="1039" width="3.75" customWidth="1"/>
    <col min="1040" max="1040" width="4.75" customWidth="1"/>
    <col min="1041" max="1041" width="5.75" customWidth="1"/>
    <col min="1042" max="1042" width="3.75" customWidth="1"/>
    <col min="1043" max="1043" width="4.75" customWidth="1"/>
    <col min="1044" max="1044" width="5.75" customWidth="1"/>
    <col min="1045" max="1045" width="3.75" customWidth="1"/>
    <col min="1046" max="1046" width="4.75" customWidth="1"/>
    <col min="1047" max="1047" width="5.75" customWidth="1"/>
    <col min="1048" max="1048" width="3.75" customWidth="1"/>
    <col min="1049" max="1049" width="4.75" customWidth="1"/>
    <col min="1050" max="1050" width="5.75" customWidth="1"/>
    <col min="1281" max="1281" width="2.25" customWidth="1"/>
    <col min="1282" max="1282" width="5.4140625" customWidth="1"/>
    <col min="1283" max="1283" width="3.75" customWidth="1"/>
    <col min="1284" max="1284" width="4.75" customWidth="1"/>
    <col min="1285" max="1285" width="5.75" customWidth="1"/>
    <col min="1286" max="1286" width="3.75" customWidth="1"/>
    <col min="1287" max="1287" width="4.75" customWidth="1"/>
    <col min="1288" max="1288" width="5.75" customWidth="1"/>
    <col min="1289" max="1289" width="3.75" customWidth="1"/>
    <col min="1290" max="1290" width="4.75" customWidth="1"/>
    <col min="1291" max="1291" width="5.75" customWidth="1"/>
    <col min="1292" max="1292" width="3.75" customWidth="1"/>
    <col min="1293" max="1293" width="4.75" customWidth="1"/>
    <col min="1294" max="1294" width="5.75" customWidth="1"/>
    <col min="1295" max="1295" width="3.75" customWidth="1"/>
    <col min="1296" max="1296" width="4.75" customWidth="1"/>
    <col min="1297" max="1297" width="5.75" customWidth="1"/>
    <col min="1298" max="1298" width="3.75" customWidth="1"/>
    <col min="1299" max="1299" width="4.75" customWidth="1"/>
    <col min="1300" max="1300" width="5.75" customWidth="1"/>
    <col min="1301" max="1301" width="3.75" customWidth="1"/>
    <col min="1302" max="1302" width="4.75" customWidth="1"/>
    <col min="1303" max="1303" width="5.75" customWidth="1"/>
    <col min="1304" max="1304" width="3.75" customWidth="1"/>
    <col min="1305" max="1305" width="4.75" customWidth="1"/>
    <col min="1306" max="1306" width="5.75" customWidth="1"/>
    <col min="1537" max="1537" width="2.25" customWidth="1"/>
    <col min="1538" max="1538" width="5.4140625" customWidth="1"/>
    <col min="1539" max="1539" width="3.75" customWidth="1"/>
    <col min="1540" max="1540" width="4.75" customWidth="1"/>
    <col min="1541" max="1541" width="5.75" customWidth="1"/>
    <col min="1542" max="1542" width="3.75" customWidth="1"/>
    <col min="1543" max="1543" width="4.75" customWidth="1"/>
    <col min="1544" max="1544" width="5.75" customWidth="1"/>
    <col min="1545" max="1545" width="3.75" customWidth="1"/>
    <col min="1546" max="1546" width="4.75" customWidth="1"/>
    <col min="1547" max="1547" width="5.75" customWidth="1"/>
    <col min="1548" max="1548" width="3.75" customWidth="1"/>
    <col min="1549" max="1549" width="4.75" customWidth="1"/>
    <col min="1550" max="1550" width="5.75" customWidth="1"/>
    <col min="1551" max="1551" width="3.75" customWidth="1"/>
    <col min="1552" max="1552" width="4.75" customWidth="1"/>
    <col min="1553" max="1553" width="5.75" customWidth="1"/>
    <col min="1554" max="1554" width="3.75" customWidth="1"/>
    <col min="1555" max="1555" width="4.75" customWidth="1"/>
    <col min="1556" max="1556" width="5.75" customWidth="1"/>
    <col min="1557" max="1557" width="3.75" customWidth="1"/>
    <col min="1558" max="1558" width="4.75" customWidth="1"/>
    <col min="1559" max="1559" width="5.75" customWidth="1"/>
    <col min="1560" max="1560" width="3.75" customWidth="1"/>
    <col min="1561" max="1561" width="4.75" customWidth="1"/>
    <col min="1562" max="1562" width="5.75" customWidth="1"/>
    <col min="1793" max="1793" width="2.25" customWidth="1"/>
    <col min="1794" max="1794" width="5.4140625" customWidth="1"/>
    <col min="1795" max="1795" width="3.75" customWidth="1"/>
    <col min="1796" max="1796" width="4.75" customWidth="1"/>
    <col min="1797" max="1797" width="5.75" customWidth="1"/>
    <col min="1798" max="1798" width="3.75" customWidth="1"/>
    <col min="1799" max="1799" width="4.75" customWidth="1"/>
    <col min="1800" max="1800" width="5.75" customWidth="1"/>
    <col min="1801" max="1801" width="3.75" customWidth="1"/>
    <col min="1802" max="1802" width="4.75" customWidth="1"/>
    <col min="1803" max="1803" width="5.75" customWidth="1"/>
    <col min="1804" max="1804" width="3.75" customWidth="1"/>
    <col min="1805" max="1805" width="4.75" customWidth="1"/>
    <col min="1806" max="1806" width="5.75" customWidth="1"/>
    <col min="1807" max="1807" width="3.75" customWidth="1"/>
    <col min="1808" max="1808" width="4.75" customWidth="1"/>
    <col min="1809" max="1809" width="5.75" customWidth="1"/>
    <col min="1810" max="1810" width="3.75" customWidth="1"/>
    <col min="1811" max="1811" width="4.75" customWidth="1"/>
    <col min="1812" max="1812" width="5.75" customWidth="1"/>
    <col min="1813" max="1813" width="3.75" customWidth="1"/>
    <col min="1814" max="1814" width="4.75" customWidth="1"/>
    <col min="1815" max="1815" width="5.75" customWidth="1"/>
    <col min="1816" max="1816" width="3.75" customWidth="1"/>
    <col min="1817" max="1817" width="4.75" customWidth="1"/>
    <col min="1818" max="1818" width="5.75" customWidth="1"/>
    <col min="2049" max="2049" width="2.25" customWidth="1"/>
    <col min="2050" max="2050" width="5.4140625" customWidth="1"/>
    <col min="2051" max="2051" width="3.75" customWidth="1"/>
    <col min="2052" max="2052" width="4.75" customWidth="1"/>
    <col min="2053" max="2053" width="5.75" customWidth="1"/>
    <col min="2054" max="2054" width="3.75" customWidth="1"/>
    <col min="2055" max="2055" width="4.75" customWidth="1"/>
    <col min="2056" max="2056" width="5.75" customWidth="1"/>
    <col min="2057" max="2057" width="3.75" customWidth="1"/>
    <col min="2058" max="2058" width="4.75" customWidth="1"/>
    <col min="2059" max="2059" width="5.75" customWidth="1"/>
    <col min="2060" max="2060" width="3.75" customWidth="1"/>
    <col min="2061" max="2061" width="4.75" customWidth="1"/>
    <col min="2062" max="2062" width="5.75" customWidth="1"/>
    <col min="2063" max="2063" width="3.75" customWidth="1"/>
    <col min="2064" max="2064" width="4.75" customWidth="1"/>
    <col min="2065" max="2065" width="5.75" customWidth="1"/>
    <col min="2066" max="2066" width="3.75" customWidth="1"/>
    <col min="2067" max="2067" width="4.75" customWidth="1"/>
    <col min="2068" max="2068" width="5.75" customWidth="1"/>
    <col min="2069" max="2069" width="3.75" customWidth="1"/>
    <col min="2070" max="2070" width="4.75" customWidth="1"/>
    <col min="2071" max="2071" width="5.75" customWidth="1"/>
    <col min="2072" max="2072" width="3.75" customWidth="1"/>
    <col min="2073" max="2073" width="4.75" customWidth="1"/>
    <col min="2074" max="2074" width="5.75" customWidth="1"/>
    <col min="2305" max="2305" width="2.25" customWidth="1"/>
    <col min="2306" max="2306" width="5.4140625" customWidth="1"/>
    <col min="2307" max="2307" width="3.75" customWidth="1"/>
    <col min="2308" max="2308" width="4.75" customWidth="1"/>
    <col min="2309" max="2309" width="5.75" customWidth="1"/>
    <col min="2310" max="2310" width="3.75" customWidth="1"/>
    <col min="2311" max="2311" width="4.75" customWidth="1"/>
    <col min="2312" max="2312" width="5.75" customWidth="1"/>
    <col min="2313" max="2313" width="3.75" customWidth="1"/>
    <col min="2314" max="2314" width="4.75" customWidth="1"/>
    <col min="2315" max="2315" width="5.75" customWidth="1"/>
    <col min="2316" max="2316" width="3.75" customWidth="1"/>
    <col min="2317" max="2317" width="4.75" customWidth="1"/>
    <col min="2318" max="2318" width="5.75" customWidth="1"/>
    <col min="2319" max="2319" width="3.75" customWidth="1"/>
    <col min="2320" max="2320" width="4.75" customWidth="1"/>
    <col min="2321" max="2321" width="5.75" customWidth="1"/>
    <col min="2322" max="2322" width="3.75" customWidth="1"/>
    <col min="2323" max="2323" width="4.75" customWidth="1"/>
    <col min="2324" max="2324" width="5.75" customWidth="1"/>
    <col min="2325" max="2325" width="3.75" customWidth="1"/>
    <col min="2326" max="2326" width="4.75" customWidth="1"/>
    <col min="2327" max="2327" width="5.75" customWidth="1"/>
    <col min="2328" max="2328" width="3.75" customWidth="1"/>
    <col min="2329" max="2329" width="4.75" customWidth="1"/>
    <col min="2330" max="2330" width="5.75" customWidth="1"/>
    <col min="2561" max="2561" width="2.25" customWidth="1"/>
    <col min="2562" max="2562" width="5.4140625" customWidth="1"/>
    <col min="2563" max="2563" width="3.75" customWidth="1"/>
    <col min="2564" max="2564" width="4.75" customWidth="1"/>
    <col min="2565" max="2565" width="5.75" customWidth="1"/>
    <col min="2566" max="2566" width="3.75" customWidth="1"/>
    <col min="2567" max="2567" width="4.75" customWidth="1"/>
    <col min="2568" max="2568" width="5.75" customWidth="1"/>
    <col min="2569" max="2569" width="3.75" customWidth="1"/>
    <col min="2570" max="2570" width="4.75" customWidth="1"/>
    <col min="2571" max="2571" width="5.75" customWidth="1"/>
    <col min="2572" max="2572" width="3.75" customWidth="1"/>
    <col min="2573" max="2573" width="4.75" customWidth="1"/>
    <col min="2574" max="2574" width="5.75" customWidth="1"/>
    <col min="2575" max="2575" width="3.75" customWidth="1"/>
    <col min="2576" max="2576" width="4.75" customWidth="1"/>
    <col min="2577" max="2577" width="5.75" customWidth="1"/>
    <col min="2578" max="2578" width="3.75" customWidth="1"/>
    <col min="2579" max="2579" width="4.75" customWidth="1"/>
    <col min="2580" max="2580" width="5.75" customWidth="1"/>
    <col min="2581" max="2581" width="3.75" customWidth="1"/>
    <col min="2582" max="2582" width="4.75" customWidth="1"/>
    <col min="2583" max="2583" width="5.75" customWidth="1"/>
    <col min="2584" max="2584" width="3.75" customWidth="1"/>
    <col min="2585" max="2585" width="4.75" customWidth="1"/>
    <col min="2586" max="2586" width="5.75" customWidth="1"/>
    <col min="2817" max="2817" width="2.25" customWidth="1"/>
    <col min="2818" max="2818" width="5.4140625" customWidth="1"/>
    <col min="2819" max="2819" width="3.75" customWidth="1"/>
    <col min="2820" max="2820" width="4.75" customWidth="1"/>
    <col min="2821" max="2821" width="5.75" customWidth="1"/>
    <col min="2822" max="2822" width="3.75" customWidth="1"/>
    <col min="2823" max="2823" width="4.75" customWidth="1"/>
    <col min="2824" max="2824" width="5.75" customWidth="1"/>
    <col min="2825" max="2825" width="3.75" customWidth="1"/>
    <col min="2826" max="2826" width="4.75" customWidth="1"/>
    <col min="2827" max="2827" width="5.75" customWidth="1"/>
    <col min="2828" max="2828" width="3.75" customWidth="1"/>
    <col min="2829" max="2829" width="4.75" customWidth="1"/>
    <col min="2830" max="2830" width="5.75" customWidth="1"/>
    <col min="2831" max="2831" width="3.75" customWidth="1"/>
    <col min="2832" max="2832" width="4.75" customWidth="1"/>
    <col min="2833" max="2833" width="5.75" customWidth="1"/>
    <col min="2834" max="2834" width="3.75" customWidth="1"/>
    <col min="2835" max="2835" width="4.75" customWidth="1"/>
    <col min="2836" max="2836" width="5.75" customWidth="1"/>
    <col min="2837" max="2837" width="3.75" customWidth="1"/>
    <col min="2838" max="2838" width="4.75" customWidth="1"/>
    <col min="2839" max="2839" width="5.75" customWidth="1"/>
    <col min="2840" max="2840" width="3.75" customWidth="1"/>
    <col min="2841" max="2841" width="4.75" customWidth="1"/>
    <col min="2842" max="2842" width="5.75" customWidth="1"/>
    <col min="3073" max="3073" width="2.25" customWidth="1"/>
    <col min="3074" max="3074" width="5.4140625" customWidth="1"/>
    <col min="3075" max="3075" width="3.75" customWidth="1"/>
    <col min="3076" max="3076" width="4.75" customWidth="1"/>
    <col min="3077" max="3077" width="5.75" customWidth="1"/>
    <col min="3078" max="3078" width="3.75" customWidth="1"/>
    <col min="3079" max="3079" width="4.75" customWidth="1"/>
    <col min="3080" max="3080" width="5.75" customWidth="1"/>
    <col min="3081" max="3081" width="3.75" customWidth="1"/>
    <col min="3082" max="3082" width="4.75" customWidth="1"/>
    <col min="3083" max="3083" width="5.75" customWidth="1"/>
    <col min="3084" max="3084" width="3.75" customWidth="1"/>
    <col min="3085" max="3085" width="4.75" customWidth="1"/>
    <col min="3086" max="3086" width="5.75" customWidth="1"/>
    <col min="3087" max="3087" width="3.75" customWidth="1"/>
    <col min="3088" max="3088" width="4.75" customWidth="1"/>
    <col min="3089" max="3089" width="5.75" customWidth="1"/>
    <col min="3090" max="3090" width="3.75" customWidth="1"/>
    <col min="3091" max="3091" width="4.75" customWidth="1"/>
    <col min="3092" max="3092" width="5.75" customWidth="1"/>
    <col min="3093" max="3093" width="3.75" customWidth="1"/>
    <col min="3094" max="3094" width="4.75" customWidth="1"/>
    <col min="3095" max="3095" width="5.75" customWidth="1"/>
    <col min="3096" max="3096" width="3.75" customWidth="1"/>
    <col min="3097" max="3097" width="4.75" customWidth="1"/>
    <col min="3098" max="3098" width="5.75" customWidth="1"/>
    <col min="3329" max="3329" width="2.25" customWidth="1"/>
    <col min="3330" max="3330" width="5.4140625" customWidth="1"/>
    <col min="3331" max="3331" width="3.75" customWidth="1"/>
    <col min="3332" max="3332" width="4.75" customWidth="1"/>
    <col min="3333" max="3333" width="5.75" customWidth="1"/>
    <col min="3334" max="3334" width="3.75" customWidth="1"/>
    <col min="3335" max="3335" width="4.75" customWidth="1"/>
    <col min="3336" max="3336" width="5.75" customWidth="1"/>
    <col min="3337" max="3337" width="3.75" customWidth="1"/>
    <col min="3338" max="3338" width="4.75" customWidth="1"/>
    <col min="3339" max="3339" width="5.75" customWidth="1"/>
    <col min="3340" max="3340" width="3.75" customWidth="1"/>
    <col min="3341" max="3341" width="4.75" customWidth="1"/>
    <col min="3342" max="3342" width="5.75" customWidth="1"/>
    <col min="3343" max="3343" width="3.75" customWidth="1"/>
    <col min="3344" max="3344" width="4.75" customWidth="1"/>
    <col min="3345" max="3345" width="5.75" customWidth="1"/>
    <col min="3346" max="3346" width="3.75" customWidth="1"/>
    <col min="3347" max="3347" width="4.75" customWidth="1"/>
    <col min="3348" max="3348" width="5.75" customWidth="1"/>
    <col min="3349" max="3349" width="3.75" customWidth="1"/>
    <col min="3350" max="3350" width="4.75" customWidth="1"/>
    <col min="3351" max="3351" width="5.75" customWidth="1"/>
    <col min="3352" max="3352" width="3.75" customWidth="1"/>
    <col min="3353" max="3353" width="4.75" customWidth="1"/>
    <col min="3354" max="3354" width="5.75" customWidth="1"/>
    <col min="3585" max="3585" width="2.25" customWidth="1"/>
    <col min="3586" max="3586" width="5.4140625" customWidth="1"/>
    <col min="3587" max="3587" width="3.75" customWidth="1"/>
    <col min="3588" max="3588" width="4.75" customWidth="1"/>
    <col min="3589" max="3589" width="5.75" customWidth="1"/>
    <col min="3590" max="3590" width="3.75" customWidth="1"/>
    <col min="3591" max="3591" width="4.75" customWidth="1"/>
    <col min="3592" max="3592" width="5.75" customWidth="1"/>
    <col min="3593" max="3593" width="3.75" customWidth="1"/>
    <col min="3594" max="3594" width="4.75" customWidth="1"/>
    <col min="3595" max="3595" width="5.75" customWidth="1"/>
    <col min="3596" max="3596" width="3.75" customWidth="1"/>
    <col min="3597" max="3597" width="4.75" customWidth="1"/>
    <col min="3598" max="3598" width="5.75" customWidth="1"/>
    <col min="3599" max="3599" width="3.75" customWidth="1"/>
    <col min="3600" max="3600" width="4.75" customWidth="1"/>
    <col min="3601" max="3601" width="5.75" customWidth="1"/>
    <col min="3602" max="3602" width="3.75" customWidth="1"/>
    <col min="3603" max="3603" width="4.75" customWidth="1"/>
    <col min="3604" max="3604" width="5.75" customWidth="1"/>
    <col min="3605" max="3605" width="3.75" customWidth="1"/>
    <col min="3606" max="3606" width="4.75" customWidth="1"/>
    <col min="3607" max="3607" width="5.75" customWidth="1"/>
    <col min="3608" max="3608" width="3.75" customWidth="1"/>
    <col min="3609" max="3609" width="4.75" customWidth="1"/>
    <col min="3610" max="3610" width="5.75" customWidth="1"/>
    <col min="3841" max="3841" width="2.25" customWidth="1"/>
    <col min="3842" max="3842" width="5.4140625" customWidth="1"/>
    <col min="3843" max="3843" width="3.75" customWidth="1"/>
    <col min="3844" max="3844" width="4.75" customWidth="1"/>
    <col min="3845" max="3845" width="5.75" customWidth="1"/>
    <col min="3846" max="3846" width="3.75" customWidth="1"/>
    <col min="3847" max="3847" width="4.75" customWidth="1"/>
    <col min="3848" max="3848" width="5.75" customWidth="1"/>
    <col min="3849" max="3849" width="3.75" customWidth="1"/>
    <col min="3850" max="3850" width="4.75" customWidth="1"/>
    <col min="3851" max="3851" width="5.75" customWidth="1"/>
    <col min="3852" max="3852" width="3.75" customWidth="1"/>
    <col min="3853" max="3853" width="4.75" customWidth="1"/>
    <col min="3854" max="3854" width="5.75" customWidth="1"/>
    <col min="3855" max="3855" width="3.75" customWidth="1"/>
    <col min="3856" max="3856" width="4.75" customWidth="1"/>
    <col min="3857" max="3857" width="5.75" customWidth="1"/>
    <col min="3858" max="3858" width="3.75" customWidth="1"/>
    <col min="3859" max="3859" width="4.75" customWidth="1"/>
    <col min="3860" max="3860" width="5.75" customWidth="1"/>
    <col min="3861" max="3861" width="3.75" customWidth="1"/>
    <col min="3862" max="3862" width="4.75" customWidth="1"/>
    <col min="3863" max="3863" width="5.75" customWidth="1"/>
    <col min="3864" max="3864" width="3.75" customWidth="1"/>
    <col min="3865" max="3865" width="4.75" customWidth="1"/>
    <col min="3866" max="3866" width="5.75" customWidth="1"/>
    <col min="4097" max="4097" width="2.25" customWidth="1"/>
    <col min="4098" max="4098" width="5.4140625" customWidth="1"/>
    <col min="4099" max="4099" width="3.75" customWidth="1"/>
    <col min="4100" max="4100" width="4.75" customWidth="1"/>
    <col min="4101" max="4101" width="5.75" customWidth="1"/>
    <col min="4102" max="4102" width="3.75" customWidth="1"/>
    <col min="4103" max="4103" width="4.75" customWidth="1"/>
    <col min="4104" max="4104" width="5.75" customWidth="1"/>
    <col min="4105" max="4105" width="3.75" customWidth="1"/>
    <col min="4106" max="4106" width="4.75" customWidth="1"/>
    <col min="4107" max="4107" width="5.75" customWidth="1"/>
    <col min="4108" max="4108" width="3.75" customWidth="1"/>
    <col min="4109" max="4109" width="4.75" customWidth="1"/>
    <col min="4110" max="4110" width="5.75" customWidth="1"/>
    <col min="4111" max="4111" width="3.75" customWidth="1"/>
    <col min="4112" max="4112" width="4.75" customWidth="1"/>
    <col min="4113" max="4113" width="5.75" customWidth="1"/>
    <col min="4114" max="4114" width="3.75" customWidth="1"/>
    <col min="4115" max="4115" width="4.75" customWidth="1"/>
    <col min="4116" max="4116" width="5.75" customWidth="1"/>
    <col min="4117" max="4117" width="3.75" customWidth="1"/>
    <col min="4118" max="4118" width="4.75" customWidth="1"/>
    <col min="4119" max="4119" width="5.75" customWidth="1"/>
    <col min="4120" max="4120" width="3.75" customWidth="1"/>
    <col min="4121" max="4121" width="4.75" customWidth="1"/>
    <col min="4122" max="4122" width="5.75" customWidth="1"/>
    <col min="4353" max="4353" width="2.25" customWidth="1"/>
    <col min="4354" max="4354" width="5.4140625" customWidth="1"/>
    <col min="4355" max="4355" width="3.75" customWidth="1"/>
    <col min="4356" max="4356" width="4.75" customWidth="1"/>
    <col min="4357" max="4357" width="5.75" customWidth="1"/>
    <col min="4358" max="4358" width="3.75" customWidth="1"/>
    <col min="4359" max="4359" width="4.75" customWidth="1"/>
    <col min="4360" max="4360" width="5.75" customWidth="1"/>
    <col min="4361" max="4361" width="3.75" customWidth="1"/>
    <col min="4362" max="4362" width="4.75" customWidth="1"/>
    <col min="4363" max="4363" width="5.75" customWidth="1"/>
    <col min="4364" max="4364" width="3.75" customWidth="1"/>
    <col min="4365" max="4365" width="4.75" customWidth="1"/>
    <col min="4366" max="4366" width="5.75" customWidth="1"/>
    <col min="4367" max="4367" width="3.75" customWidth="1"/>
    <col min="4368" max="4368" width="4.75" customWidth="1"/>
    <col min="4369" max="4369" width="5.75" customWidth="1"/>
    <col min="4370" max="4370" width="3.75" customWidth="1"/>
    <col min="4371" max="4371" width="4.75" customWidth="1"/>
    <col min="4372" max="4372" width="5.75" customWidth="1"/>
    <col min="4373" max="4373" width="3.75" customWidth="1"/>
    <col min="4374" max="4374" width="4.75" customWidth="1"/>
    <col min="4375" max="4375" width="5.75" customWidth="1"/>
    <col min="4376" max="4376" width="3.75" customWidth="1"/>
    <col min="4377" max="4377" width="4.75" customWidth="1"/>
    <col min="4378" max="4378" width="5.75" customWidth="1"/>
    <col min="4609" max="4609" width="2.25" customWidth="1"/>
    <col min="4610" max="4610" width="5.4140625" customWidth="1"/>
    <col min="4611" max="4611" width="3.75" customWidth="1"/>
    <col min="4612" max="4612" width="4.75" customWidth="1"/>
    <col min="4613" max="4613" width="5.75" customWidth="1"/>
    <col min="4614" max="4614" width="3.75" customWidth="1"/>
    <col min="4615" max="4615" width="4.75" customWidth="1"/>
    <col min="4616" max="4616" width="5.75" customWidth="1"/>
    <col min="4617" max="4617" width="3.75" customWidth="1"/>
    <col min="4618" max="4618" width="4.75" customWidth="1"/>
    <col min="4619" max="4619" width="5.75" customWidth="1"/>
    <col min="4620" max="4620" width="3.75" customWidth="1"/>
    <col min="4621" max="4621" width="4.75" customWidth="1"/>
    <col min="4622" max="4622" width="5.75" customWidth="1"/>
    <col min="4623" max="4623" width="3.75" customWidth="1"/>
    <col min="4624" max="4624" width="4.75" customWidth="1"/>
    <col min="4625" max="4625" width="5.75" customWidth="1"/>
    <col min="4626" max="4626" width="3.75" customWidth="1"/>
    <col min="4627" max="4627" width="4.75" customWidth="1"/>
    <col min="4628" max="4628" width="5.75" customWidth="1"/>
    <col min="4629" max="4629" width="3.75" customWidth="1"/>
    <col min="4630" max="4630" width="4.75" customWidth="1"/>
    <col min="4631" max="4631" width="5.75" customWidth="1"/>
    <col min="4632" max="4632" width="3.75" customWidth="1"/>
    <col min="4633" max="4633" width="4.75" customWidth="1"/>
    <col min="4634" max="4634" width="5.75" customWidth="1"/>
    <col min="4865" max="4865" width="2.25" customWidth="1"/>
    <col min="4866" max="4866" width="5.4140625" customWidth="1"/>
    <col min="4867" max="4867" width="3.75" customWidth="1"/>
    <col min="4868" max="4868" width="4.75" customWidth="1"/>
    <col min="4869" max="4869" width="5.75" customWidth="1"/>
    <col min="4870" max="4870" width="3.75" customWidth="1"/>
    <col min="4871" max="4871" width="4.75" customWidth="1"/>
    <col min="4872" max="4872" width="5.75" customWidth="1"/>
    <col min="4873" max="4873" width="3.75" customWidth="1"/>
    <col min="4874" max="4874" width="4.75" customWidth="1"/>
    <col min="4875" max="4875" width="5.75" customWidth="1"/>
    <col min="4876" max="4876" width="3.75" customWidth="1"/>
    <col min="4877" max="4877" width="4.75" customWidth="1"/>
    <col min="4878" max="4878" width="5.75" customWidth="1"/>
    <col min="4879" max="4879" width="3.75" customWidth="1"/>
    <col min="4880" max="4880" width="4.75" customWidth="1"/>
    <col min="4881" max="4881" width="5.75" customWidth="1"/>
    <col min="4882" max="4882" width="3.75" customWidth="1"/>
    <col min="4883" max="4883" width="4.75" customWidth="1"/>
    <col min="4884" max="4884" width="5.75" customWidth="1"/>
    <col min="4885" max="4885" width="3.75" customWidth="1"/>
    <col min="4886" max="4886" width="4.75" customWidth="1"/>
    <col min="4887" max="4887" width="5.75" customWidth="1"/>
    <col min="4888" max="4888" width="3.75" customWidth="1"/>
    <col min="4889" max="4889" width="4.75" customWidth="1"/>
    <col min="4890" max="4890" width="5.75" customWidth="1"/>
    <col min="5121" max="5121" width="2.25" customWidth="1"/>
    <col min="5122" max="5122" width="5.4140625" customWidth="1"/>
    <col min="5123" max="5123" width="3.75" customWidth="1"/>
    <col min="5124" max="5124" width="4.75" customWidth="1"/>
    <col min="5125" max="5125" width="5.75" customWidth="1"/>
    <col min="5126" max="5126" width="3.75" customWidth="1"/>
    <col min="5127" max="5127" width="4.75" customWidth="1"/>
    <col min="5128" max="5128" width="5.75" customWidth="1"/>
    <col min="5129" max="5129" width="3.75" customWidth="1"/>
    <col min="5130" max="5130" width="4.75" customWidth="1"/>
    <col min="5131" max="5131" width="5.75" customWidth="1"/>
    <col min="5132" max="5132" width="3.75" customWidth="1"/>
    <col min="5133" max="5133" width="4.75" customWidth="1"/>
    <col min="5134" max="5134" width="5.75" customWidth="1"/>
    <col min="5135" max="5135" width="3.75" customWidth="1"/>
    <col min="5136" max="5136" width="4.75" customWidth="1"/>
    <col min="5137" max="5137" width="5.75" customWidth="1"/>
    <col min="5138" max="5138" width="3.75" customWidth="1"/>
    <col min="5139" max="5139" width="4.75" customWidth="1"/>
    <col min="5140" max="5140" width="5.75" customWidth="1"/>
    <col min="5141" max="5141" width="3.75" customWidth="1"/>
    <col min="5142" max="5142" width="4.75" customWidth="1"/>
    <col min="5143" max="5143" width="5.75" customWidth="1"/>
    <col min="5144" max="5144" width="3.75" customWidth="1"/>
    <col min="5145" max="5145" width="4.75" customWidth="1"/>
    <col min="5146" max="5146" width="5.75" customWidth="1"/>
    <col min="5377" max="5377" width="2.25" customWidth="1"/>
    <col min="5378" max="5378" width="5.4140625" customWidth="1"/>
    <col min="5379" max="5379" width="3.75" customWidth="1"/>
    <col min="5380" max="5380" width="4.75" customWidth="1"/>
    <col min="5381" max="5381" width="5.75" customWidth="1"/>
    <col min="5382" max="5382" width="3.75" customWidth="1"/>
    <col min="5383" max="5383" width="4.75" customWidth="1"/>
    <col min="5384" max="5384" width="5.75" customWidth="1"/>
    <col min="5385" max="5385" width="3.75" customWidth="1"/>
    <col min="5386" max="5386" width="4.75" customWidth="1"/>
    <col min="5387" max="5387" width="5.75" customWidth="1"/>
    <col min="5388" max="5388" width="3.75" customWidth="1"/>
    <col min="5389" max="5389" width="4.75" customWidth="1"/>
    <col min="5390" max="5390" width="5.75" customWidth="1"/>
    <col min="5391" max="5391" width="3.75" customWidth="1"/>
    <col min="5392" max="5392" width="4.75" customWidth="1"/>
    <col min="5393" max="5393" width="5.75" customWidth="1"/>
    <col min="5394" max="5394" width="3.75" customWidth="1"/>
    <col min="5395" max="5395" width="4.75" customWidth="1"/>
    <col min="5396" max="5396" width="5.75" customWidth="1"/>
    <col min="5397" max="5397" width="3.75" customWidth="1"/>
    <col min="5398" max="5398" width="4.75" customWidth="1"/>
    <col min="5399" max="5399" width="5.75" customWidth="1"/>
    <col min="5400" max="5400" width="3.75" customWidth="1"/>
    <col min="5401" max="5401" width="4.75" customWidth="1"/>
    <col min="5402" max="5402" width="5.75" customWidth="1"/>
    <col min="5633" max="5633" width="2.25" customWidth="1"/>
    <col min="5634" max="5634" width="5.4140625" customWidth="1"/>
    <col min="5635" max="5635" width="3.75" customWidth="1"/>
    <col min="5636" max="5636" width="4.75" customWidth="1"/>
    <col min="5637" max="5637" width="5.75" customWidth="1"/>
    <col min="5638" max="5638" width="3.75" customWidth="1"/>
    <col min="5639" max="5639" width="4.75" customWidth="1"/>
    <col min="5640" max="5640" width="5.75" customWidth="1"/>
    <col min="5641" max="5641" width="3.75" customWidth="1"/>
    <col min="5642" max="5642" width="4.75" customWidth="1"/>
    <col min="5643" max="5643" width="5.75" customWidth="1"/>
    <col min="5644" max="5644" width="3.75" customWidth="1"/>
    <col min="5645" max="5645" width="4.75" customWidth="1"/>
    <col min="5646" max="5646" width="5.75" customWidth="1"/>
    <col min="5647" max="5647" width="3.75" customWidth="1"/>
    <col min="5648" max="5648" width="4.75" customWidth="1"/>
    <col min="5649" max="5649" width="5.75" customWidth="1"/>
    <col min="5650" max="5650" width="3.75" customWidth="1"/>
    <col min="5651" max="5651" width="4.75" customWidth="1"/>
    <col min="5652" max="5652" width="5.75" customWidth="1"/>
    <col min="5653" max="5653" width="3.75" customWidth="1"/>
    <col min="5654" max="5654" width="4.75" customWidth="1"/>
    <col min="5655" max="5655" width="5.75" customWidth="1"/>
    <col min="5656" max="5656" width="3.75" customWidth="1"/>
    <col min="5657" max="5657" width="4.75" customWidth="1"/>
    <col min="5658" max="5658" width="5.75" customWidth="1"/>
    <col min="5889" max="5889" width="2.25" customWidth="1"/>
    <col min="5890" max="5890" width="5.4140625" customWidth="1"/>
    <col min="5891" max="5891" width="3.75" customWidth="1"/>
    <col min="5892" max="5892" width="4.75" customWidth="1"/>
    <col min="5893" max="5893" width="5.75" customWidth="1"/>
    <col min="5894" max="5894" width="3.75" customWidth="1"/>
    <col min="5895" max="5895" width="4.75" customWidth="1"/>
    <col min="5896" max="5896" width="5.75" customWidth="1"/>
    <col min="5897" max="5897" width="3.75" customWidth="1"/>
    <col min="5898" max="5898" width="4.75" customWidth="1"/>
    <col min="5899" max="5899" width="5.75" customWidth="1"/>
    <col min="5900" max="5900" width="3.75" customWidth="1"/>
    <col min="5901" max="5901" width="4.75" customWidth="1"/>
    <col min="5902" max="5902" width="5.75" customWidth="1"/>
    <col min="5903" max="5903" width="3.75" customWidth="1"/>
    <col min="5904" max="5904" width="4.75" customWidth="1"/>
    <col min="5905" max="5905" width="5.75" customWidth="1"/>
    <col min="5906" max="5906" width="3.75" customWidth="1"/>
    <col min="5907" max="5907" width="4.75" customWidth="1"/>
    <col min="5908" max="5908" width="5.75" customWidth="1"/>
    <col min="5909" max="5909" width="3.75" customWidth="1"/>
    <col min="5910" max="5910" width="4.75" customWidth="1"/>
    <col min="5911" max="5911" width="5.75" customWidth="1"/>
    <col min="5912" max="5912" width="3.75" customWidth="1"/>
    <col min="5913" max="5913" width="4.75" customWidth="1"/>
    <col min="5914" max="5914" width="5.75" customWidth="1"/>
    <col min="6145" max="6145" width="2.25" customWidth="1"/>
    <col min="6146" max="6146" width="5.4140625" customWidth="1"/>
    <col min="6147" max="6147" width="3.75" customWidth="1"/>
    <col min="6148" max="6148" width="4.75" customWidth="1"/>
    <col min="6149" max="6149" width="5.75" customWidth="1"/>
    <col min="6150" max="6150" width="3.75" customWidth="1"/>
    <col min="6151" max="6151" width="4.75" customWidth="1"/>
    <col min="6152" max="6152" width="5.75" customWidth="1"/>
    <col min="6153" max="6153" width="3.75" customWidth="1"/>
    <col min="6154" max="6154" width="4.75" customWidth="1"/>
    <col min="6155" max="6155" width="5.75" customWidth="1"/>
    <col min="6156" max="6156" width="3.75" customWidth="1"/>
    <col min="6157" max="6157" width="4.75" customWidth="1"/>
    <col min="6158" max="6158" width="5.75" customWidth="1"/>
    <col min="6159" max="6159" width="3.75" customWidth="1"/>
    <col min="6160" max="6160" width="4.75" customWidth="1"/>
    <col min="6161" max="6161" width="5.75" customWidth="1"/>
    <col min="6162" max="6162" width="3.75" customWidth="1"/>
    <col min="6163" max="6163" width="4.75" customWidth="1"/>
    <col min="6164" max="6164" width="5.75" customWidth="1"/>
    <col min="6165" max="6165" width="3.75" customWidth="1"/>
    <col min="6166" max="6166" width="4.75" customWidth="1"/>
    <col min="6167" max="6167" width="5.75" customWidth="1"/>
    <col min="6168" max="6168" width="3.75" customWidth="1"/>
    <col min="6169" max="6169" width="4.75" customWidth="1"/>
    <col min="6170" max="6170" width="5.75" customWidth="1"/>
    <col min="6401" max="6401" width="2.25" customWidth="1"/>
    <col min="6402" max="6402" width="5.4140625" customWidth="1"/>
    <col min="6403" max="6403" width="3.75" customWidth="1"/>
    <col min="6404" max="6404" width="4.75" customWidth="1"/>
    <col min="6405" max="6405" width="5.75" customWidth="1"/>
    <col min="6406" max="6406" width="3.75" customWidth="1"/>
    <col min="6407" max="6407" width="4.75" customWidth="1"/>
    <col min="6408" max="6408" width="5.75" customWidth="1"/>
    <col min="6409" max="6409" width="3.75" customWidth="1"/>
    <col min="6410" max="6410" width="4.75" customWidth="1"/>
    <col min="6411" max="6411" width="5.75" customWidth="1"/>
    <col min="6412" max="6412" width="3.75" customWidth="1"/>
    <col min="6413" max="6413" width="4.75" customWidth="1"/>
    <col min="6414" max="6414" width="5.75" customWidth="1"/>
    <col min="6415" max="6415" width="3.75" customWidth="1"/>
    <col min="6416" max="6416" width="4.75" customWidth="1"/>
    <col min="6417" max="6417" width="5.75" customWidth="1"/>
    <col min="6418" max="6418" width="3.75" customWidth="1"/>
    <col min="6419" max="6419" width="4.75" customWidth="1"/>
    <col min="6420" max="6420" width="5.75" customWidth="1"/>
    <col min="6421" max="6421" width="3.75" customWidth="1"/>
    <col min="6422" max="6422" width="4.75" customWidth="1"/>
    <col min="6423" max="6423" width="5.75" customWidth="1"/>
    <col min="6424" max="6424" width="3.75" customWidth="1"/>
    <col min="6425" max="6425" width="4.75" customWidth="1"/>
    <col min="6426" max="6426" width="5.75" customWidth="1"/>
    <col min="6657" max="6657" width="2.25" customWidth="1"/>
    <col min="6658" max="6658" width="5.4140625" customWidth="1"/>
    <col min="6659" max="6659" width="3.75" customWidth="1"/>
    <col min="6660" max="6660" width="4.75" customWidth="1"/>
    <col min="6661" max="6661" width="5.75" customWidth="1"/>
    <col min="6662" max="6662" width="3.75" customWidth="1"/>
    <col min="6663" max="6663" width="4.75" customWidth="1"/>
    <col min="6664" max="6664" width="5.75" customWidth="1"/>
    <col min="6665" max="6665" width="3.75" customWidth="1"/>
    <col min="6666" max="6666" width="4.75" customWidth="1"/>
    <col min="6667" max="6667" width="5.75" customWidth="1"/>
    <col min="6668" max="6668" width="3.75" customWidth="1"/>
    <col min="6669" max="6669" width="4.75" customWidth="1"/>
    <col min="6670" max="6670" width="5.75" customWidth="1"/>
    <col min="6671" max="6671" width="3.75" customWidth="1"/>
    <col min="6672" max="6672" width="4.75" customWidth="1"/>
    <col min="6673" max="6673" width="5.75" customWidth="1"/>
    <col min="6674" max="6674" width="3.75" customWidth="1"/>
    <col min="6675" max="6675" width="4.75" customWidth="1"/>
    <col min="6676" max="6676" width="5.75" customWidth="1"/>
    <col min="6677" max="6677" width="3.75" customWidth="1"/>
    <col min="6678" max="6678" width="4.75" customWidth="1"/>
    <col min="6679" max="6679" width="5.75" customWidth="1"/>
    <col min="6680" max="6680" width="3.75" customWidth="1"/>
    <col min="6681" max="6681" width="4.75" customWidth="1"/>
    <col min="6682" max="6682" width="5.75" customWidth="1"/>
    <col min="6913" max="6913" width="2.25" customWidth="1"/>
    <col min="6914" max="6914" width="5.4140625" customWidth="1"/>
    <col min="6915" max="6915" width="3.75" customWidth="1"/>
    <col min="6916" max="6916" width="4.75" customWidth="1"/>
    <col min="6917" max="6917" width="5.75" customWidth="1"/>
    <col min="6918" max="6918" width="3.75" customWidth="1"/>
    <col min="6919" max="6919" width="4.75" customWidth="1"/>
    <col min="6920" max="6920" width="5.75" customWidth="1"/>
    <col min="6921" max="6921" width="3.75" customWidth="1"/>
    <col min="6922" max="6922" width="4.75" customWidth="1"/>
    <col min="6923" max="6923" width="5.75" customWidth="1"/>
    <col min="6924" max="6924" width="3.75" customWidth="1"/>
    <col min="6925" max="6925" width="4.75" customWidth="1"/>
    <col min="6926" max="6926" width="5.75" customWidth="1"/>
    <col min="6927" max="6927" width="3.75" customWidth="1"/>
    <col min="6928" max="6928" width="4.75" customWidth="1"/>
    <col min="6929" max="6929" width="5.75" customWidth="1"/>
    <col min="6930" max="6930" width="3.75" customWidth="1"/>
    <col min="6931" max="6931" width="4.75" customWidth="1"/>
    <col min="6932" max="6932" width="5.75" customWidth="1"/>
    <col min="6933" max="6933" width="3.75" customWidth="1"/>
    <col min="6934" max="6934" width="4.75" customWidth="1"/>
    <col min="6935" max="6935" width="5.75" customWidth="1"/>
    <col min="6936" max="6936" width="3.75" customWidth="1"/>
    <col min="6937" max="6937" width="4.75" customWidth="1"/>
    <col min="6938" max="6938" width="5.75" customWidth="1"/>
    <col min="7169" max="7169" width="2.25" customWidth="1"/>
    <col min="7170" max="7170" width="5.4140625" customWidth="1"/>
    <col min="7171" max="7171" width="3.75" customWidth="1"/>
    <col min="7172" max="7172" width="4.75" customWidth="1"/>
    <col min="7173" max="7173" width="5.75" customWidth="1"/>
    <col min="7174" max="7174" width="3.75" customWidth="1"/>
    <col min="7175" max="7175" width="4.75" customWidth="1"/>
    <col min="7176" max="7176" width="5.75" customWidth="1"/>
    <col min="7177" max="7177" width="3.75" customWidth="1"/>
    <col min="7178" max="7178" width="4.75" customWidth="1"/>
    <col min="7179" max="7179" width="5.75" customWidth="1"/>
    <col min="7180" max="7180" width="3.75" customWidth="1"/>
    <col min="7181" max="7181" width="4.75" customWidth="1"/>
    <col min="7182" max="7182" width="5.75" customWidth="1"/>
    <col min="7183" max="7183" width="3.75" customWidth="1"/>
    <col min="7184" max="7184" width="4.75" customWidth="1"/>
    <col min="7185" max="7185" width="5.75" customWidth="1"/>
    <col min="7186" max="7186" width="3.75" customWidth="1"/>
    <col min="7187" max="7187" width="4.75" customWidth="1"/>
    <col min="7188" max="7188" width="5.75" customWidth="1"/>
    <col min="7189" max="7189" width="3.75" customWidth="1"/>
    <col min="7190" max="7190" width="4.75" customWidth="1"/>
    <col min="7191" max="7191" width="5.75" customWidth="1"/>
    <col min="7192" max="7192" width="3.75" customWidth="1"/>
    <col min="7193" max="7193" width="4.75" customWidth="1"/>
    <col min="7194" max="7194" width="5.75" customWidth="1"/>
    <col min="7425" max="7425" width="2.25" customWidth="1"/>
    <col min="7426" max="7426" width="5.4140625" customWidth="1"/>
    <col min="7427" max="7427" width="3.75" customWidth="1"/>
    <col min="7428" max="7428" width="4.75" customWidth="1"/>
    <col min="7429" max="7429" width="5.75" customWidth="1"/>
    <col min="7430" max="7430" width="3.75" customWidth="1"/>
    <col min="7431" max="7431" width="4.75" customWidth="1"/>
    <col min="7432" max="7432" width="5.75" customWidth="1"/>
    <col min="7433" max="7433" width="3.75" customWidth="1"/>
    <col min="7434" max="7434" width="4.75" customWidth="1"/>
    <col min="7435" max="7435" width="5.75" customWidth="1"/>
    <col min="7436" max="7436" width="3.75" customWidth="1"/>
    <col min="7437" max="7437" width="4.75" customWidth="1"/>
    <col min="7438" max="7438" width="5.75" customWidth="1"/>
    <col min="7439" max="7439" width="3.75" customWidth="1"/>
    <col min="7440" max="7440" width="4.75" customWidth="1"/>
    <col min="7441" max="7441" width="5.75" customWidth="1"/>
    <col min="7442" max="7442" width="3.75" customWidth="1"/>
    <col min="7443" max="7443" width="4.75" customWidth="1"/>
    <col min="7444" max="7444" width="5.75" customWidth="1"/>
    <col min="7445" max="7445" width="3.75" customWidth="1"/>
    <col min="7446" max="7446" width="4.75" customWidth="1"/>
    <col min="7447" max="7447" width="5.75" customWidth="1"/>
    <col min="7448" max="7448" width="3.75" customWidth="1"/>
    <col min="7449" max="7449" width="4.75" customWidth="1"/>
    <col min="7450" max="7450" width="5.75" customWidth="1"/>
    <col min="7681" max="7681" width="2.25" customWidth="1"/>
    <col min="7682" max="7682" width="5.4140625" customWidth="1"/>
    <col min="7683" max="7683" width="3.75" customWidth="1"/>
    <col min="7684" max="7684" width="4.75" customWidth="1"/>
    <col min="7685" max="7685" width="5.75" customWidth="1"/>
    <col min="7686" max="7686" width="3.75" customWidth="1"/>
    <col min="7687" max="7687" width="4.75" customWidth="1"/>
    <col min="7688" max="7688" width="5.75" customWidth="1"/>
    <col min="7689" max="7689" width="3.75" customWidth="1"/>
    <col min="7690" max="7690" width="4.75" customWidth="1"/>
    <col min="7691" max="7691" width="5.75" customWidth="1"/>
    <col min="7692" max="7692" width="3.75" customWidth="1"/>
    <col min="7693" max="7693" width="4.75" customWidth="1"/>
    <col min="7694" max="7694" width="5.75" customWidth="1"/>
    <col min="7695" max="7695" width="3.75" customWidth="1"/>
    <col min="7696" max="7696" width="4.75" customWidth="1"/>
    <col min="7697" max="7697" width="5.75" customWidth="1"/>
    <col min="7698" max="7698" width="3.75" customWidth="1"/>
    <col min="7699" max="7699" width="4.75" customWidth="1"/>
    <col min="7700" max="7700" width="5.75" customWidth="1"/>
    <col min="7701" max="7701" width="3.75" customWidth="1"/>
    <col min="7702" max="7702" width="4.75" customWidth="1"/>
    <col min="7703" max="7703" width="5.75" customWidth="1"/>
    <col min="7704" max="7704" width="3.75" customWidth="1"/>
    <col min="7705" max="7705" width="4.75" customWidth="1"/>
    <col min="7706" max="7706" width="5.75" customWidth="1"/>
    <col min="7937" max="7937" width="2.25" customWidth="1"/>
    <col min="7938" max="7938" width="5.4140625" customWidth="1"/>
    <col min="7939" max="7939" width="3.75" customWidth="1"/>
    <col min="7940" max="7940" width="4.75" customWidth="1"/>
    <col min="7941" max="7941" width="5.75" customWidth="1"/>
    <col min="7942" max="7942" width="3.75" customWidth="1"/>
    <col min="7943" max="7943" width="4.75" customWidth="1"/>
    <col min="7944" max="7944" width="5.75" customWidth="1"/>
    <col min="7945" max="7945" width="3.75" customWidth="1"/>
    <col min="7946" max="7946" width="4.75" customWidth="1"/>
    <col min="7947" max="7947" width="5.75" customWidth="1"/>
    <col min="7948" max="7948" width="3.75" customWidth="1"/>
    <col min="7949" max="7949" width="4.75" customWidth="1"/>
    <col min="7950" max="7950" width="5.75" customWidth="1"/>
    <col min="7951" max="7951" width="3.75" customWidth="1"/>
    <col min="7952" max="7952" width="4.75" customWidth="1"/>
    <col min="7953" max="7953" width="5.75" customWidth="1"/>
    <col min="7954" max="7954" width="3.75" customWidth="1"/>
    <col min="7955" max="7955" width="4.75" customWidth="1"/>
    <col min="7956" max="7956" width="5.75" customWidth="1"/>
    <col min="7957" max="7957" width="3.75" customWidth="1"/>
    <col min="7958" max="7958" width="4.75" customWidth="1"/>
    <col min="7959" max="7959" width="5.75" customWidth="1"/>
    <col min="7960" max="7960" width="3.75" customWidth="1"/>
    <col min="7961" max="7961" width="4.75" customWidth="1"/>
    <col min="7962" max="7962" width="5.75" customWidth="1"/>
    <col min="8193" max="8193" width="2.25" customWidth="1"/>
    <col min="8194" max="8194" width="5.4140625" customWidth="1"/>
    <col min="8195" max="8195" width="3.75" customWidth="1"/>
    <col min="8196" max="8196" width="4.75" customWidth="1"/>
    <col min="8197" max="8197" width="5.75" customWidth="1"/>
    <col min="8198" max="8198" width="3.75" customWidth="1"/>
    <col min="8199" max="8199" width="4.75" customWidth="1"/>
    <col min="8200" max="8200" width="5.75" customWidth="1"/>
    <col min="8201" max="8201" width="3.75" customWidth="1"/>
    <col min="8202" max="8202" width="4.75" customWidth="1"/>
    <col min="8203" max="8203" width="5.75" customWidth="1"/>
    <col min="8204" max="8204" width="3.75" customWidth="1"/>
    <col min="8205" max="8205" width="4.75" customWidth="1"/>
    <col min="8206" max="8206" width="5.75" customWidth="1"/>
    <col min="8207" max="8207" width="3.75" customWidth="1"/>
    <col min="8208" max="8208" width="4.75" customWidth="1"/>
    <col min="8209" max="8209" width="5.75" customWidth="1"/>
    <col min="8210" max="8210" width="3.75" customWidth="1"/>
    <col min="8211" max="8211" width="4.75" customWidth="1"/>
    <col min="8212" max="8212" width="5.75" customWidth="1"/>
    <col min="8213" max="8213" width="3.75" customWidth="1"/>
    <col min="8214" max="8214" width="4.75" customWidth="1"/>
    <col min="8215" max="8215" width="5.75" customWidth="1"/>
    <col min="8216" max="8216" width="3.75" customWidth="1"/>
    <col min="8217" max="8217" width="4.75" customWidth="1"/>
    <col min="8218" max="8218" width="5.75" customWidth="1"/>
    <col min="8449" max="8449" width="2.25" customWidth="1"/>
    <col min="8450" max="8450" width="5.4140625" customWidth="1"/>
    <col min="8451" max="8451" width="3.75" customWidth="1"/>
    <col min="8452" max="8452" width="4.75" customWidth="1"/>
    <col min="8453" max="8453" width="5.75" customWidth="1"/>
    <col min="8454" max="8454" width="3.75" customWidth="1"/>
    <col min="8455" max="8455" width="4.75" customWidth="1"/>
    <col min="8456" max="8456" width="5.75" customWidth="1"/>
    <col min="8457" max="8457" width="3.75" customWidth="1"/>
    <col min="8458" max="8458" width="4.75" customWidth="1"/>
    <col min="8459" max="8459" width="5.75" customWidth="1"/>
    <col min="8460" max="8460" width="3.75" customWidth="1"/>
    <col min="8461" max="8461" width="4.75" customWidth="1"/>
    <col min="8462" max="8462" width="5.75" customWidth="1"/>
    <col min="8463" max="8463" width="3.75" customWidth="1"/>
    <col min="8464" max="8464" width="4.75" customWidth="1"/>
    <col min="8465" max="8465" width="5.75" customWidth="1"/>
    <col min="8466" max="8466" width="3.75" customWidth="1"/>
    <col min="8467" max="8467" width="4.75" customWidth="1"/>
    <col min="8468" max="8468" width="5.75" customWidth="1"/>
    <col min="8469" max="8469" width="3.75" customWidth="1"/>
    <col min="8470" max="8470" width="4.75" customWidth="1"/>
    <col min="8471" max="8471" width="5.75" customWidth="1"/>
    <col min="8472" max="8472" width="3.75" customWidth="1"/>
    <col min="8473" max="8473" width="4.75" customWidth="1"/>
    <col min="8474" max="8474" width="5.75" customWidth="1"/>
    <col min="8705" max="8705" width="2.25" customWidth="1"/>
    <col min="8706" max="8706" width="5.4140625" customWidth="1"/>
    <col min="8707" max="8707" width="3.75" customWidth="1"/>
    <col min="8708" max="8708" width="4.75" customWidth="1"/>
    <col min="8709" max="8709" width="5.75" customWidth="1"/>
    <col min="8710" max="8710" width="3.75" customWidth="1"/>
    <col min="8711" max="8711" width="4.75" customWidth="1"/>
    <col min="8712" max="8712" width="5.75" customWidth="1"/>
    <col min="8713" max="8713" width="3.75" customWidth="1"/>
    <col min="8714" max="8714" width="4.75" customWidth="1"/>
    <col min="8715" max="8715" width="5.75" customWidth="1"/>
    <col min="8716" max="8716" width="3.75" customWidth="1"/>
    <col min="8717" max="8717" width="4.75" customWidth="1"/>
    <col min="8718" max="8718" width="5.75" customWidth="1"/>
    <col min="8719" max="8719" width="3.75" customWidth="1"/>
    <col min="8720" max="8720" width="4.75" customWidth="1"/>
    <col min="8721" max="8721" width="5.75" customWidth="1"/>
    <col min="8722" max="8722" width="3.75" customWidth="1"/>
    <col min="8723" max="8723" width="4.75" customWidth="1"/>
    <col min="8724" max="8724" width="5.75" customWidth="1"/>
    <col min="8725" max="8725" width="3.75" customWidth="1"/>
    <col min="8726" max="8726" width="4.75" customWidth="1"/>
    <col min="8727" max="8727" width="5.75" customWidth="1"/>
    <col min="8728" max="8728" width="3.75" customWidth="1"/>
    <col min="8729" max="8729" width="4.75" customWidth="1"/>
    <col min="8730" max="8730" width="5.75" customWidth="1"/>
    <col min="8961" max="8961" width="2.25" customWidth="1"/>
    <col min="8962" max="8962" width="5.4140625" customWidth="1"/>
    <col min="8963" max="8963" width="3.75" customWidth="1"/>
    <col min="8964" max="8964" width="4.75" customWidth="1"/>
    <col min="8965" max="8965" width="5.75" customWidth="1"/>
    <col min="8966" max="8966" width="3.75" customWidth="1"/>
    <col min="8967" max="8967" width="4.75" customWidth="1"/>
    <col min="8968" max="8968" width="5.75" customWidth="1"/>
    <col min="8969" max="8969" width="3.75" customWidth="1"/>
    <col min="8970" max="8970" width="4.75" customWidth="1"/>
    <col min="8971" max="8971" width="5.75" customWidth="1"/>
    <col min="8972" max="8972" width="3.75" customWidth="1"/>
    <col min="8973" max="8973" width="4.75" customWidth="1"/>
    <col min="8974" max="8974" width="5.75" customWidth="1"/>
    <col min="8975" max="8975" width="3.75" customWidth="1"/>
    <col min="8976" max="8976" width="4.75" customWidth="1"/>
    <col min="8977" max="8977" width="5.75" customWidth="1"/>
    <col min="8978" max="8978" width="3.75" customWidth="1"/>
    <col min="8979" max="8979" width="4.75" customWidth="1"/>
    <col min="8980" max="8980" width="5.75" customWidth="1"/>
    <col min="8981" max="8981" width="3.75" customWidth="1"/>
    <col min="8982" max="8982" width="4.75" customWidth="1"/>
    <col min="8983" max="8983" width="5.75" customWidth="1"/>
    <col min="8984" max="8984" width="3.75" customWidth="1"/>
    <col min="8985" max="8985" width="4.75" customWidth="1"/>
    <col min="8986" max="8986" width="5.75" customWidth="1"/>
    <col min="9217" max="9217" width="2.25" customWidth="1"/>
    <col min="9218" max="9218" width="5.4140625" customWidth="1"/>
    <col min="9219" max="9219" width="3.75" customWidth="1"/>
    <col min="9220" max="9220" width="4.75" customWidth="1"/>
    <col min="9221" max="9221" width="5.75" customWidth="1"/>
    <col min="9222" max="9222" width="3.75" customWidth="1"/>
    <col min="9223" max="9223" width="4.75" customWidth="1"/>
    <col min="9224" max="9224" width="5.75" customWidth="1"/>
    <col min="9225" max="9225" width="3.75" customWidth="1"/>
    <col min="9226" max="9226" width="4.75" customWidth="1"/>
    <col min="9227" max="9227" width="5.75" customWidth="1"/>
    <col min="9228" max="9228" width="3.75" customWidth="1"/>
    <col min="9229" max="9229" width="4.75" customWidth="1"/>
    <col min="9230" max="9230" width="5.75" customWidth="1"/>
    <col min="9231" max="9231" width="3.75" customWidth="1"/>
    <col min="9232" max="9232" width="4.75" customWidth="1"/>
    <col min="9233" max="9233" width="5.75" customWidth="1"/>
    <col min="9234" max="9234" width="3.75" customWidth="1"/>
    <col min="9235" max="9235" width="4.75" customWidth="1"/>
    <col min="9236" max="9236" width="5.75" customWidth="1"/>
    <col min="9237" max="9237" width="3.75" customWidth="1"/>
    <col min="9238" max="9238" width="4.75" customWidth="1"/>
    <col min="9239" max="9239" width="5.75" customWidth="1"/>
    <col min="9240" max="9240" width="3.75" customWidth="1"/>
    <col min="9241" max="9241" width="4.75" customWidth="1"/>
    <col min="9242" max="9242" width="5.75" customWidth="1"/>
    <col min="9473" max="9473" width="2.25" customWidth="1"/>
    <col min="9474" max="9474" width="5.4140625" customWidth="1"/>
    <col min="9475" max="9475" width="3.75" customWidth="1"/>
    <col min="9476" max="9476" width="4.75" customWidth="1"/>
    <col min="9477" max="9477" width="5.75" customWidth="1"/>
    <col min="9478" max="9478" width="3.75" customWidth="1"/>
    <col min="9479" max="9479" width="4.75" customWidth="1"/>
    <col min="9480" max="9480" width="5.75" customWidth="1"/>
    <col min="9481" max="9481" width="3.75" customWidth="1"/>
    <col min="9482" max="9482" width="4.75" customWidth="1"/>
    <col min="9483" max="9483" width="5.75" customWidth="1"/>
    <col min="9484" max="9484" width="3.75" customWidth="1"/>
    <col min="9485" max="9485" width="4.75" customWidth="1"/>
    <col min="9486" max="9486" width="5.75" customWidth="1"/>
    <col min="9487" max="9487" width="3.75" customWidth="1"/>
    <col min="9488" max="9488" width="4.75" customWidth="1"/>
    <col min="9489" max="9489" width="5.75" customWidth="1"/>
    <col min="9490" max="9490" width="3.75" customWidth="1"/>
    <col min="9491" max="9491" width="4.75" customWidth="1"/>
    <col min="9492" max="9492" width="5.75" customWidth="1"/>
    <col min="9493" max="9493" width="3.75" customWidth="1"/>
    <col min="9494" max="9494" width="4.75" customWidth="1"/>
    <col min="9495" max="9495" width="5.75" customWidth="1"/>
    <col min="9496" max="9496" width="3.75" customWidth="1"/>
    <col min="9497" max="9497" width="4.75" customWidth="1"/>
    <col min="9498" max="9498" width="5.75" customWidth="1"/>
    <col min="9729" max="9729" width="2.25" customWidth="1"/>
    <col min="9730" max="9730" width="5.4140625" customWidth="1"/>
    <col min="9731" max="9731" width="3.75" customWidth="1"/>
    <col min="9732" max="9732" width="4.75" customWidth="1"/>
    <col min="9733" max="9733" width="5.75" customWidth="1"/>
    <col min="9734" max="9734" width="3.75" customWidth="1"/>
    <col min="9735" max="9735" width="4.75" customWidth="1"/>
    <col min="9736" max="9736" width="5.75" customWidth="1"/>
    <col min="9737" max="9737" width="3.75" customWidth="1"/>
    <col min="9738" max="9738" width="4.75" customWidth="1"/>
    <col min="9739" max="9739" width="5.75" customWidth="1"/>
    <col min="9740" max="9740" width="3.75" customWidth="1"/>
    <col min="9741" max="9741" width="4.75" customWidth="1"/>
    <col min="9742" max="9742" width="5.75" customWidth="1"/>
    <col min="9743" max="9743" width="3.75" customWidth="1"/>
    <col min="9744" max="9744" width="4.75" customWidth="1"/>
    <col min="9745" max="9745" width="5.75" customWidth="1"/>
    <col min="9746" max="9746" width="3.75" customWidth="1"/>
    <col min="9747" max="9747" width="4.75" customWidth="1"/>
    <col min="9748" max="9748" width="5.75" customWidth="1"/>
    <col min="9749" max="9749" width="3.75" customWidth="1"/>
    <col min="9750" max="9750" width="4.75" customWidth="1"/>
    <col min="9751" max="9751" width="5.75" customWidth="1"/>
    <col min="9752" max="9752" width="3.75" customWidth="1"/>
    <col min="9753" max="9753" width="4.75" customWidth="1"/>
    <col min="9754" max="9754" width="5.75" customWidth="1"/>
    <col min="9985" max="9985" width="2.25" customWidth="1"/>
    <col min="9986" max="9986" width="5.4140625" customWidth="1"/>
    <col min="9987" max="9987" width="3.75" customWidth="1"/>
    <col min="9988" max="9988" width="4.75" customWidth="1"/>
    <col min="9989" max="9989" width="5.75" customWidth="1"/>
    <col min="9990" max="9990" width="3.75" customWidth="1"/>
    <col min="9991" max="9991" width="4.75" customWidth="1"/>
    <col min="9992" max="9992" width="5.75" customWidth="1"/>
    <col min="9993" max="9993" width="3.75" customWidth="1"/>
    <col min="9994" max="9994" width="4.75" customWidth="1"/>
    <col min="9995" max="9995" width="5.75" customWidth="1"/>
    <col min="9996" max="9996" width="3.75" customWidth="1"/>
    <col min="9997" max="9997" width="4.75" customWidth="1"/>
    <col min="9998" max="9998" width="5.75" customWidth="1"/>
    <col min="9999" max="9999" width="3.75" customWidth="1"/>
    <col min="10000" max="10000" width="4.75" customWidth="1"/>
    <col min="10001" max="10001" width="5.75" customWidth="1"/>
    <col min="10002" max="10002" width="3.75" customWidth="1"/>
    <col min="10003" max="10003" width="4.75" customWidth="1"/>
    <col min="10004" max="10004" width="5.75" customWidth="1"/>
    <col min="10005" max="10005" width="3.75" customWidth="1"/>
    <col min="10006" max="10006" width="4.75" customWidth="1"/>
    <col min="10007" max="10007" width="5.75" customWidth="1"/>
    <col min="10008" max="10008" width="3.75" customWidth="1"/>
    <col min="10009" max="10009" width="4.75" customWidth="1"/>
    <col min="10010" max="10010" width="5.75" customWidth="1"/>
    <col min="10241" max="10241" width="2.25" customWidth="1"/>
    <col min="10242" max="10242" width="5.4140625" customWidth="1"/>
    <col min="10243" max="10243" width="3.75" customWidth="1"/>
    <col min="10244" max="10244" width="4.75" customWidth="1"/>
    <col min="10245" max="10245" width="5.75" customWidth="1"/>
    <col min="10246" max="10246" width="3.75" customWidth="1"/>
    <col min="10247" max="10247" width="4.75" customWidth="1"/>
    <col min="10248" max="10248" width="5.75" customWidth="1"/>
    <col min="10249" max="10249" width="3.75" customWidth="1"/>
    <col min="10250" max="10250" width="4.75" customWidth="1"/>
    <col min="10251" max="10251" width="5.75" customWidth="1"/>
    <col min="10252" max="10252" width="3.75" customWidth="1"/>
    <col min="10253" max="10253" width="4.75" customWidth="1"/>
    <col min="10254" max="10254" width="5.75" customWidth="1"/>
    <col min="10255" max="10255" width="3.75" customWidth="1"/>
    <col min="10256" max="10256" width="4.75" customWidth="1"/>
    <col min="10257" max="10257" width="5.75" customWidth="1"/>
    <col min="10258" max="10258" width="3.75" customWidth="1"/>
    <col min="10259" max="10259" width="4.75" customWidth="1"/>
    <col min="10260" max="10260" width="5.75" customWidth="1"/>
    <col min="10261" max="10261" width="3.75" customWidth="1"/>
    <col min="10262" max="10262" width="4.75" customWidth="1"/>
    <col min="10263" max="10263" width="5.75" customWidth="1"/>
    <col min="10264" max="10264" width="3.75" customWidth="1"/>
    <col min="10265" max="10265" width="4.75" customWidth="1"/>
    <col min="10266" max="10266" width="5.75" customWidth="1"/>
    <col min="10497" max="10497" width="2.25" customWidth="1"/>
    <col min="10498" max="10498" width="5.4140625" customWidth="1"/>
    <col min="10499" max="10499" width="3.75" customWidth="1"/>
    <col min="10500" max="10500" width="4.75" customWidth="1"/>
    <col min="10501" max="10501" width="5.75" customWidth="1"/>
    <col min="10502" max="10502" width="3.75" customWidth="1"/>
    <col min="10503" max="10503" width="4.75" customWidth="1"/>
    <col min="10504" max="10504" width="5.75" customWidth="1"/>
    <col min="10505" max="10505" width="3.75" customWidth="1"/>
    <col min="10506" max="10506" width="4.75" customWidth="1"/>
    <col min="10507" max="10507" width="5.75" customWidth="1"/>
    <col min="10508" max="10508" width="3.75" customWidth="1"/>
    <col min="10509" max="10509" width="4.75" customWidth="1"/>
    <col min="10510" max="10510" width="5.75" customWidth="1"/>
    <col min="10511" max="10511" width="3.75" customWidth="1"/>
    <col min="10512" max="10512" width="4.75" customWidth="1"/>
    <col min="10513" max="10513" width="5.75" customWidth="1"/>
    <col min="10514" max="10514" width="3.75" customWidth="1"/>
    <col min="10515" max="10515" width="4.75" customWidth="1"/>
    <col min="10516" max="10516" width="5.75" customWidth="1"/>
    <col min="10517" max="10517" width="3.75" customWidth="1"/>
    <col min="10518" max="10518" width="4.75" customWidth="1"/>
    <col min="10519" max="10519" width="5.75" customWidth="1"/>
    <col min="10520" max="10520" width="3.75" customWidth="1"/>
    <col min="10521" max="10521" width="4.75" customWidth="1"/>
    <col min="10522" max="10522" width="5.75" customWidth="1"/>
    <col min="10753" max="10753" width="2.25" customWidth="1"/>
    <col min="10754" max="10754" width="5.4140625" customWidth="1"/>
    <col min="10755" max="10755" width="3.75" customWidth="1"/>
    <col min="10756" max="10756" width="4.75" customWidth="1"/>
    <col min="10757" max="10757" width="5.75" customWidth="1"/>
    <col min="10758" max="10758" width="3.75" customWidth="1"/>
    <col min="10759" max="10759" width="4.75" customWidth="1"/>
    <col min="10760" max="10760" width="5.75" customWidth="1"/>
    <col min="10761" max="10761" width="3.75" customWidth="1"/>
    <col min="10762" max="10762" width="4.75" customWidth="1"/>
    <col min="10763" max="10763" width="5.75" customWidth="1"/>
    <col min="10764" max="10764" width="3.75" customWidth="1"/>
    <col min="10765" max="10765" width="4.75" customWidth="1"/>
    <col min="10766" max="10766" width="5.75" customWidth="1"/>
    <col min="10767" max="10767" width="3.75" customWidth="1"/>
    <col min="10768" max="10768" width="4.75" customWidth="1"/>
    <col min="10769" max="10769" width="5.75" customWidth="1"/>
    <col min="10770" max="10770" width="3.75" customWidth="1"/>
    <col min="10771" max="10771" width="4.75" customWidth="1"/>
    <col min="10772" max="10772" width="5.75" customWidth="1"/>
    <col min="10773" max="10773" width="3.75" customWidth="1"/>
    <col min="10774" max="10774" width="4.75" customWidth="1"/>
    <col min="10775" max="10775" width="5.75" customWidth="1"/>
    <col min="10776" max="10776" width="3.75" customWidth="1"/>
    <col min="10777" max="10777" width="4.75" customWidth="1"/>
    <col min="10778" max="10778" width="5.75" customWidth="1"/>
    <col min="11009" max="11009" width="2.25" customWidth="1"/>
    <col min="11010" max="11010" width="5.4140625" customWidth="1"/>
    <col min="11011" max="11011" width="3.75" customWidth="1"/>
    <col min="11012" max="11012" width="4.75" customWidth="1"/>
    <col min="11013" max="11013" width="5.75" customWidth="1"/>
    <col min="11014" max="11014" width="3.75" customWidth="1"/>
    <col min="11015" max="11015" width="4.75" customWidth="1"/>
    <col min="11016" max="11016" width="5.75" customWidth="1"/>
    <col min="11017" max="11017" width="3.75" customWidth="1"/>
    <col min="11018" max="11018" width="4.75" customWidth="1"/>
    <col min="11019" max="11019" width="5.75" customWidth="1"/>
    <col min="11020" max="11020" width="3.75" customWidth="1"/>
    <col min="11021" max="11021" width="4.75" customWidth="1"/>
    <col min="11022" max="11022" width="5.75" customWidth="1"/>
    <col min="11023" max="11023" width="3.75" customWidth="1"/>
    <col min="11024" max="11024" width="4.75" customWidth="1"/>
    <col min="11025" max="11025" width="5.75" customWidth="1"/>
    <col min="11026" max="11026" width="3.75" customWidth="1"/>
    <col min="11027" max="11027" width="4.75" customWidth="1"/>
    <col min="11028" max="11028" width="5.75" customWidth="1"/>
    <col min="11029" max="11029" width="3.75" customWidth="1"/>
    <col min="11030" max="11030" width="4.75" customWidth="1"/>
    <col min="11031" max="11031" width="5.75" customWidth="1"/>
    <col min="11032" max="11032" width="3.75" customWidth="1"/>
    <col min="11033" max="11033" width="4.75" customWidth="1"/>
    <col min="11034" max="11034" width="5.75" customWidth="1"/>
    <col min="11265" max="11265" width="2.25" customWidth="1"/>
    <col min="11266" max="11266" width="5.4140625" customWidth="1"/>
    <col min="11267" max="11267" width="3.75" customWidth="1"/>
    <col min="11268" max="11268" width="4.75" customWidth="1"/>
    <col min="11269" max="11269" width="5.75" customWidth="1"/>
    <col min="11270" max="11270" width="3.75" customWidth="1"/>
    <col min="11271" max="11271" width="4.75" customWidth="1"/>
    <col min="11272" max="11272" width="5.75" customWidth="1"/>
    <col min="11273" max="11273" width="3.75" customWidth="1"/>
    <col min="11274" max="11274" width="4.75" customWidth="1"/>
    <col min="11275" max="11275" width="5.75" customWidth="1"/>
    <col min="11276" max="11276" width="3.75" customWidth="1"/>
    <col min="11277" max="11277" width="4.75" customWidth="1"/>
    <col min="11278" max="11278" width="5.75" customWidth="1"/>
    <col min="11279" max="11279" width="3.75" customWidth="1"/>
    <col min="11280" max="11280" width="4.75" customWidth="1"/>
    <col min="11281" max="11281" width="5.75" customWidth="1"/>
    <col min="11282" max="11282" width="3.75" customWidth="1"/>
    <col min="11283" max="11283" width="4.75" customWidth="1"/>
    <col min="11284" max="11284" width="5.75" customWidth="1"/>
    <col min="11285" max="11285" width="3.75" customWidth="1"/>
    <col min="11286" max="11286" width="4.75" customWidth="1"/>
    <col min="11287" max="11287" width="5.75" customWidth="1"/>
    <col min="11288" max="11288" width="3.75" customWidth="1"/>
    <col min="11289" max="11289" width="4.75" customWidth="1"/>
    <col min="11290" max="11290" width="5.75" customWidth="1"/>
    <col min="11521" max="11521" width="2.25" customWidth="1"/>
    <col min="11522" max="11522" width="5.4140625" customWidth="1"/>
    <col min="11523" max="11523" width="3.75" customWidth="1"/>
    <col min="11524" max="11524" width="4.75" customWidth="1"/>
    <col min="11525" max="11525" width="5.75" customWidth="1"/>
    <col min="11526" max="11526" width="3.75" customWidth="1"/>
    <col min="11527" max="11527" width="4.75" customWidth="1"/>
    <col min="11528" max="11528" width="5.75" customWidth="1"/>
    <col min="11529" max="11529" width="3.75" customWidth="1"/>
    <col min="11530" max="11530" width="4.75" customWidth="1"/>
    <col min="11531" max="11531" width="5.75" customWidth="1"/>
    <col min="11532" max="11532" width="3.75" customWidth="1"/>
    <col min="11533" max="11533" width="4.75" customWidth="1"/>
    <col min="11534" max="11534" width="5.75" customWidth="1"/>
    <col min="11535" max="11535" width="3.75" customWidth="1"/>
    <col min="11536" max="11536" width="4.75" customWidth="1"/>
    <col min="11537" max="11537" width="5.75" customWidth="1"/>
    <col min="11538" max="11538" width="3.75" customWidth="1"/>
    <col min="11539" max="11539" width="4.75" customWidth="1"/>
    <col min="11540" max="11540" width="5.75" customWidth="1"/>
    <col min="11541" max="11541" width="3.75" customWidth="1"/>
    <col min="11542" max="11542" width="4.75" customWidth="1"/>
    <col min="11543" max="11543" width="5.75" customWidth="1"/>
    <col min="11544" max="11544" width="3.75" customWidth="1"/>
    <col min="11545" max="11545" width="4.75" customWidth="1"/>
    <col min="11546" max="11546" width="5.75" customWidth="1"/>
    <col min="11777" max="11777" width="2.25" customWidth="1"/>
    <col min="11778" max="11778" width="5.4140625" customWidth="1"/>
    <col min="11779" max="11779" width="3.75" customWidth="1"/>
    <col min="11780" max="11780" width="4.75" customWidth="1"/>
    <col min="11781" max="11781" width="5.75" customWidth="1"/>
    <col min="11782" max="11782" width="3.75" customWidth="1"/>
    <col min="11783" max="11783" width="4.75" customWidth="1"/>
    <col min="11784" max="11784" width="5.75" customWidth="1"/>
    <col min="11785" max="11785" width="3.75" customWidth="1"/>
    <col min="11786" max="11786" width="4.75" customWidth="1"/>
    <col min="11787" max="11787" width="5.75" customWidth="1"/>
    <col min="11788" max="11788" width="3.75" customWidth="1"/>
    <col min="11789" max="11789" width="4.75" customWidth="1"/>
    <col min="11790" max="11790" width="5.75" customWidth="1"/>
    <col min="11791" max="11791" width="3.75" customWidth="1"/>
    <col min="11792" max="11792" width="4.75" customWidth="1"/>
    <col min="11793" max="11793" width="5.75" customWidth="1"/>
    <col min="11794" max="11794" width="3.75" customWidth="1"/>
    <col min="11795" max="11795" width="4.75" customWidth="1"/>
    <col min="11796" max="11796" width="5.75" customWidth="1"/>
    <col min="11797" max="11797" width="3.75" customWidth="1"/>
    <col min="11798" max="11798" width="4.75" customWidth="1"/>
    <col min="11799" max="11799" width="5.75" customWidth="1"/>
    <col min="11800" max="11800" width="3.75" customWidth="1"/>
    <col min="11801" max="11801" width="4.75" customWidth="1"/>
    <col min="11802" max="11802" width="5.75" customWidth="1"/>
    <col min="12033" max="12033" width="2.25" customWidth="1"/>
    <col min="12034" max="12034" width="5.4140625" customWidth="1"/>
    <col min="12035" max="12035" width="3.75" customWidth="1"/>
    <col min="12036" max="12036" width="4.75" customWidth="1"/>
    <col min="12037" max="12037" width="5.75" customWidth="1"/>
    <col min="12038" max="12038" width="3.75" customWidth="1"/>
    <col min="12039" max="12039" width="4.75" customWidth="1"/>
    <col min="12040" max="12040" width="5.75" customWidth="1"/>
    <col min="12041" max="12041" width="3.75" customWidth="1"/>
    <col min="12042" max="12042" width="4.75" customWidth="1"/>
    <col min="12043" max="12043" width="5.75" customWidth="1"/>
    <col min="12044" max="12044" width="3.75" customWidth="1"/>
    <col min="12045" max="12045" width="4.75" customWidth="1"/>
    <col min="12046" max="12046" width="5.75" customWidth="1"/>
    <col min="12047" max="12047" width="3.75" customWidth="1"/>
    <col min="12048" max="12048" width="4.75" customWidth="1"/>
    <col min="12049" max="12049" width="5.75" customWidth="1"/>
    <col min="12050" max="12050" width="3.75" customWidth="1"/>
    <col min="12051" max="12051" width="4.75" customWidth="1"/>
    <col min="12052" max="12052" width="5.75" customWidth="1"/>
    <col min="12053" max="12053" width="3.75" customWidth="1"/>
    <col min="12054" max="12054" width="4.75" customWidth="1"/>
    <col min="12055" max="12055" width="5.75" customWidth="1"/>
    <col min="12056" max="12056" width="3.75" customWidth="1"/>
    <col min="12057" max="12057" width="4.75" customWidth="1"/>
    <col min="12058" max="12058" width="5.75" customWidth="1"/>
    <col min="12289" max="12289" width="2.25" customWidth="1"/>
    <col min="12290" max="12290" width="5.4140625" customWidth="1"/>
    <col min="12291" max="12291" width="3.75" customWidth="1"/>
    <col min="12292" max="12292" width="4.75" customWidth="1"/>
    <col min="12293" max="12293" width="5.75" customWidth="1"/>
    <col min="12294" max="12294" width="3.75" customWidth="1"/>
    <col min="12295" max="12295" width="4.75" customWidth="1"/>
    <col min="12296" max="12296" width="5.75" customWidth="1"/>
    <col min="12297" max="12297" width="3.75" customWidth="1"/>
    <col min="12298" max="12298" width="4.75" customWidth="1"/>
    <col min="12299" max="12299" width="5.75" customWidth="1"/>
    <col min="12300" max="12300" width="3.75" customWidth="1"/>
    <col min="12301" max="12301" width="4.75" customWidth="1"/>
    <col min="12302" max="12302" width="5.75" customWidth="1"/>
    <col min="12303" max="12303" width="3.75" customWidth="1"/>
    <col min="12304" max="12304" width="4.75" customWidth="1"/>
    <col min="12305" max="12305" width="5.75" customWidth="1"/>
    <col min="12306" max="12306" width="3.75" customWidth="1"/>
    <col min="12307" max="12307" width="4.75" customWidth="1"/>
    <col min="12308" max="12308" width="5.75" customWidth="1"/>
    <col min="12309" max="12309" width="3.75" customWidth="1"/>
    <col min="12310" max="12310" width="4.75" customWidth="1"/>
    <col min="12311" max="12311" width="5.75" customWidth="1"/>
    <col min="12312" max="12312" width="3.75" customWidth="1"/>
    <col min="12313" max="12313" width="4.75" customWidth="1"/>
    <col min="12314" max="12314" width="5.75" customWidth="1"/>
    <col min="12545" max="12545" width="2.25" customWidth="1"/>
    <col min="12546" max="12546" width="5.4140625" customWidth="1"/>
    <col min="12547" max="12547" width="3.75" customWidth="1"/>
    <col min="12548" max="12548" width="4.75" customWidth="1"/>
    <col min="12549" max="12549" width="5.75" customWidth="1"/>
    <col min="12550" max="12550" width="3.75" customWidth="1"/>
    <col min="12551" max="12551" width="4.75" customWidth="1"/>
    <col min="12552" max="12552" width="5.75" customWidth="1"/>
    <col min="12553" max="12553" width="3.75" customWidth="1"/>
    <col min="12554" max="12554" width="4.75" customWidth="1"/>
    <col min="12555" max="12555" width="5.75" customWidth="1"/>
    <col min="12556" max="12556" width="3.75" customWidth="1"/>
    <col min="12557" max="12557" width="4.75" customWidth="1"/>
    <col min="12558" max="12558" width="5.75" customWidth="1"/>
    <col min="12559" max="12559" width="3.75" customWidth="1"/>
    <col min="12560" max="12560" width="4.75" customWidth="1"/>
    <col min="12561" max="12561" width="5.75" customWidth="1"/>
    <col min="12562" max="12562" width="3.75" customWidth="1"/>
    <col min="12563" max="12563" width="4.75" customWidth="1"/>
    <col min="12564" max="12564" width="5.75" customWidth="1"/>
    <col min="12565" max="12565" width="3.75" customWidth="1"/>
    <col min="12566" max="12566" width="4.75" customWidth="1"/>
    <col min="12567" max="12567" width="5.75" customWidth="1"/>
    <col min="12568" max="12568" width="3.75" customWidth="1"/>
    <col min="12569" max="12569" width="4.75" customWidth="1"/>
    <col min="12570" max="12570" width="5.75" customWidth="1"/>
    <col min="12801" max="12801" width="2.25" customWidth="1"/>
    <col min="12802" max="12802" width="5.4140625" customWidth="1"/>
    <col min="12803" max="12803" width="3.75" customWidth="1"/>
    <col min="12804" max="12804" width="4.75" customWidth="1"/>
    <col min="12805" max="12805" width="5.75" customWidth="1"/>
    <col min="12806" max="12806" width="3.75" customWidth="1"/>
    <col min="12807" max="12807" width="4.75" customWidth="1"/>
    <col min="12808" max="12808" width="5.75" customWidth="1"/>
    <col min="12809" max="12809" width="3.75" customWidth="1"/>
    <col min="12810" max="12810" width="4.75" customWidth="1"/>
    <col min="12811" max="12811" width="5.75" customWidth="1"/>
    <col min="12812" max="12812" width="3.75" customWidth="1"/>
    <col min="12813" max="12813" width="4.75" customWidth="1"/>
    <col min="12814" max="12814" width="5.75" customWidth="1"/>
    <col min="12815" max="12815" width="3.75" customWidth="1"/>
    <col min="12816" max="12816" width="4.75" customWidth="1"/>
    <col min="12817" max="12817" width="5.75" customWidth="1"/>
    <col min="12818" max="12818" width="3.75" customWidth="1"/>
    <col min="12819" max="12819" width="4.75" customWidth="1"/>
    <col min="12820" max="12820" width="5.75" customWidth="1"/>
    <col min="12821" max="12821" width="3.75" customWidth="1"/>
    <col min="12822" max="12822" width="4.75" customWidth="1"/>
    <col min="12823" max="12823" width="5.75" customWidth="1"/>
    <col min="12824" max="12824" width="3.75" customWidth="1"/>
    <col min="12825" max="12825" width="4.75" customWidth="1"/>
    <col min="12826" max="12826" width="5.75" customWidth="1"/>
    <col min="13057" max="13057" width="2.25" customWidth="1"/>
    <col min="13058" max="13058" width="5.4140625" customWidth="1"/>
    <col min="13059" max="13059" width="3.75" customWidth="1"/>
    <col min="13060" max="13060" width="4.75" customWidth="1"/>
    <col min="13061" max="13061" width="5.75" customWidth="1"/>
    <col min="13062" max="13062" width="3.75" customWidth="1"/>
    <col min="13063" max="13063" width="4.75" customWidth="1"/>
    <col min="13064" max="13064" width="5.75" customWidth="1"/>
    <col min="13065" max="13065" width="3.75" customWidth="1"/>
    <col min="13066" max="13066" width="4.75" customWidth="1"/>
    <col min="13067" max="13067" width="5.75" customWidth="1"/>
    <col min="13068" max="13068" width="3.75" customWidth="1"/>
    <col min="13069" max="13069" width="4.75" customWidth="1"/>
    <col min="13070" max="13070" width="5.75" customWidth="1"/>
    <col min="13071" max="13071" width="3.75" customWidth="1"/>
    <col min="13072" max="13072" width="4.75" customWidth="1"/>
    <col min="13073" max="13073" width="5.75" customWidth="1"/>
    <col min="13074" max="13074" width="3.75" customWidth="1"/>
    <col min="13075" max="13075" width="4.75" customWidth="1"/>
    <col min="13076" max="13076" width="5.75" customWidth="1"/>
    <col min="13077" max="13077" width="3.75" customWidth="1"/>
    <col min="13078" max="13078" width="4.75" customWidth="1"/>
    <col min="13079" max="13079" width="5.75" customWidth="1"/>
    <col min="13080" max="13080" width="3.75" customWidth="1"/>
    <col min="13081" max="13081" width="4.75" customWidth="1"/>
    <col min="13082" max="13082" width="5.75" customWidth="1"/>
    <col min="13313" max="13313" width="2.25" customWidth="1"/>
    <col min="13314" max="13314" width="5.4140625" customWidth="1"/>
    <col min="13315" max="13315" width="3.75" customWidth="1"/>
    <col min="13316" max="13316" width="4.75" customWidth="1"/>
    <col min="13317" max="13317" width="5.75" customWidth="1"/>
    <col min="13318" max="13318" width="3.75" customWidth="1"/>
    <col min="13319" max="13319" width="4.75" customWidth="1"/>
    <col min="13320" max="13320" width="5.75" customWidth="1"/>
    <col min="13321" max="13321" width="3.75" customWidth="1"/>
    <col min="13322" max="13322" width="4.75" customWidth="1"/>
    <col min="13323" max="13323" width="5.75" customWidth="1"/>
    <col min="13324" max="13324" width="3.75" customWidth="1"/>
    <col min="13325" max="13325" width="4.75" customWidth="1"/>
    <col min="13326" max="13326" width="5.75" customWidth="1"/>
    <col min="13327" max="13327" width="3.75" customWidth="1"/>
    <col min="13328" max="13328" width="4.75" customWidth="1"/>
    <col min="13329" max="13329" width="5.75" customWidth="1"/>
    <col min="13330" max="13330" width="3.75" customWidth="1"/>
    <col min="13331" max="13331" width="4.75" customWidth="1"/>
    <col min="13332" max="13332" width="5.75" customWidth="1"/>
    <col min="13333" max="13333" width="3.75" customWidth="1"/>
    <col min="13334" max="13334" width="4.75" customWidth="1"/>
    <col min="13335" max="13335" width="5.75" customWidth="1"/>
    <col min="13336" max="13336" width="3.75" customWidth="1"/>
    <col min="13337" max="13337" width="4.75" customWidth="1"/>
    <col min="13338" max="13338" width="5.75" customWidth="1"/>
    <col min="13569" max="13569" width="2.25" customWidth="1"/>
    <col min="13570" max="13570" width="5.4140625" customWidth="1"/>
    <col min="13571" max="13571" width="3.75" customWidth="1"/>
    <col min="13572" max="13572" width="4.75" customWidth="1"/>
    <col min="13573" max="13573" width="5.75" customWidth="1"/>
    <col min="13574" max="13574" width="3.75" customWidth="1"/>
    <col min="13575" max="13575" width="4.75" customWidth="1"/>
    <col min="13576" max="13576" width="5.75" customWidth="1"/>
    <col min="13577" max="13577" width="3.75" customWidth="1"/>
    <col min="13578" max="13578" width="4.75" customWidth="1"/>
    <col min="13579" max="13579" width="5.75" customWidth="1"/>
    <col min="13580" max="13580" width="3.75" customWidth="1"/>
    <col min="13581" max="13581" width="4.75" customWidth="1"/>
    <col min="13582" max="13582" width="5.75" customWidth="1"/>
    <col min="13583" max="13583" width="3.75" customWidth="1"/>
    <col min="13584" max="13584" width="4.75" customWidth="1"/>
    <col min="13585" max="13585" width="5.75" customWidth="1"/>
    <col min="13586" max="13586" width="3.75" customWidth="1"/>
    <col min="13587" max="13587" width="4.75" customWidth="1"/>
    <col min="13588" max="13588" width="5.75" customWidth="1"/>
    <col min="13589" max="13589" width="3.75" customWidth="1"/>
    <col min="13590" max="13590" width="4.75" customWidth="1"/>
    <col min="13591" max="13591" width="5.75" customWidth="1"/>
    <col min="13592" max="13592" width="3.75" customWidth="1"/>
    <col min="13593" max="13593" width="4.75" customWidth="1"/>
    <col min="13594" max="13594" width="5.75" customWidth="1"/>
    <col min="13825" max="13825" width="2.25" customWidth="1"/>
    <col min="13826" max="13826" width="5.4140625" customWidth="1"/>
    <col min="13827" max="13827" width="3.75" customWidth="1"/>
    <col min="13828" max="13828" width="4.75" customWidth="1"/>
    <col min="13829" max="13829" width="5.75" customWidth="1"/>
    <col min="13830" max="13830" width="3.75" customWidth="1"/>
    <col min="13831" max="13831" width="4.75" customWidth="1"/>
    <col min="13832" max="13832" width="5.75" customWidth="1"/>
    <col min="13833" max="13833" width="3.75" customWidth="1"/>
    <col min="13834" max="13834" width="4.75" customWidth="1"/>
    <col min="13835" max="13835" width="5.75" customWidth="1"/>
    <col min="13836" max="13836" width="3.75" customWidth="1"/>
    <col min="13837" max="13837" width="4.75" customWidth="1"/>
    <col min="13838" max="13838" width="5.75" customWidth="1"/>
    <col min="13839" max="13839" width="3.75" customWidth="1"/>
    <col min="13840" max="13840" width="4.75" customWidth="1"/>
    <col min="13841" max="13841" width="5.75" customWidth="1"/>
    <col min="13842" max="13842" width="3.75" customWidth="1"/>
    <col min="13843" max="13843" width="4.75" customWidth="1"/>
    <col min="13844" max="13844" width="5.75" customWidth="1"/>
    <col min="13845" max="13845" width="3.75" customWidth="1"/>
    <col min="13846" max="13846" width="4.75" customWidth="1"/>
    <col min="13847" max="13847" width="5.75" customWidth="1"/>
    <col min="13848" max="13848" width="3.75" customWidth="1"/>
    <col min="13849" max="13849" width="4.75" customWidth="1"/>
    <col min="13850" max="13850" width="5.75" customWidth="1"/>
    <col min="14081" max="14081" width="2.25" customWidth="1"/>
    <col min="14082" max="14082" width="5.4140625" customWidth="1"/>
    <col min="14083" max="14083" width="3.75" customWidth="1"/>
    <col min="14084" max="14084" width="4.75" customWidth="1"/>
    <col min="14085" max="14085" width="5.75" customWidth="1"/>
    <col min="14086" max="14086" width="3.75" customWidth="1"/>
    <col min="14087" max="14087" width="4.75" customWidth="1"/>
    <col min="14088" max="14088" width="5.75" customWidth="1"/>
    <col min="14089" max="14089" width="3.75" customWidth="1"/>
    <col min="14090" max="14090" width="4.75" customWidth="1"/>
    <col min="14091" max="14091" width="5.75" customWidth="1"/>
    <col min="14092" max="14092" width="3.75" customWidth="1"/>
    <col min="14093" max="14093" width="4.75" customWidth="1"/>
    <col min="14094" max="14094" width="5.75" customWidth="1"/>
    <col min="14095" max="14095" width="3.75" customWidth="1"/>
    <col min="14096" max="14096" width="4.75" customWidth="1"/>
    <col min="14097" max="14097" width="5.75" customWidth="1"/>
    <col min="14098" max="14098" width="3.75" customWidth="1"/>
    <col min="14099" max="14099" width="4.75" customWidth="1"/>
    <col min="14100" max="14100" width="5.75" customWidth="1"/>
    <col min="14101" max="14101" width="3.75" customWidth="1"/>
    <col min="14102" max="14102" width="4.75" customWidth="1"/>
    <col min="14103" max="14103" width="5.75" customWidth="1"/>
    <col min="14104" max="14104" width="3.75" customWidth="1"/>
    <col min="14105" max="14105" width="4.75" customWidth="1"/>
    <col min="14106" max="14106" width="5.75" customWidth="1"/>
    <col min="14337" max="14337" width="2.25" customWidth="1"/>
    <col min="14338" max="14338" width="5.4140625" customWidth="1"/>
    <col min="14339" max="14339" width="3.75" customWidth="1"/>
    <col min="14340" max="14340" width="4.75" customWidth="1"/>
    <col min="14341" max="14341" width="5.75" customWidth="1"/>
    <col min="14342" max="14342" width="3.75" customWidth="1"/>
    <col min="14343" max="14343" width="4.75" customWidth="1"/>
    <col min="14344" max="14344" width="5.75" customWidth="1"/>
    <col min="14345" max="14345" width="3.75" customWidth="1"/>
    <col min="14346" max="14346" width="4.75" customWidth="1"/>
    <col min="14347" max="14347" width="5.75" customWidth="1"/>
    <col min="14348" max="14348" width="3.75" customWidth="1"/>
    <col min="14349" max="14349" width="4.75" customWidth="1"/>
    <col min="14350" max="14350" width="5.75" customWidth="1"/>
    <col min="14351" max="14351" width="3.75" customWidth="1"/>
    <col min="14352" max="14352" width="4.75" customWidth="1"/>
    <col min="14353" max="14353" width="5.75" customWidth="1"/>
    <col min="14354" max="14354" width="3.75" customWidth="1"/>
    <col min="14355" max="14355" width="4.75" customWidth="1"/>
    <col min="14356" max="14356" width="5.75" customWidth="1"/>
    <col min="14357" max="14357" width="3.75" customWidth="1"/>
    <col min="14358" max="14358" width="4.75" customWidth="1"/>
    <col min="14359" max="14359" width="5.75" customWidth="1"/>
    <col min="14360" max="14360" width="3.75" customWidth="1"/>
    <col min="14361" max="14361" width="4.75" customWidth="1"/>
    <col min="14362" max="14362" width="5.75" customWidth="1"/>
    <col min="14593" max="14593" width="2.25" customWidth="1"/>
    <col min="14594" max="14594" width="5.4140625" customWidth="1"/>
    <col min="14595" max="14595" width="3.75" customWidth="1"/>
    <col min="14596" max="14596" width="4.75" customWidth="1"/>
    <col min="14597" max="14597" width="5.75" customWidth="1"/>
    <col min="14598" max="14598" width="3.75" customWidth="1"/>
    <col min="14599" max="14599" width="4.75" customWidth="1"/>
    <col min="14600" max="14600" width="5.75" customWidth="1"/>
    <col min="14601" max="14601" width="3.75" customWidth="1"/>
    <col min="14602" max="14602" width="4.75" customWidth="1"/>
    <col min="14603" max="14603" width="5.75" customWidth="1"/>
    <col min="14604" max="14604" width="3.75" customWidth="1"/>
    <col min="14605" max="14605" width="4.75" customWidth="1"/>
    <col min="14606" max="14606" width="5.75" customWidth="1"/>
    <col min="14607" max="14607" width="3.75" customWidth="1"/>
    <col min="14608" max="14608" width="4.75" customWidth="1"/>
    <col min="14609" max="14609" width="5.75" customWidth="1"/>
    <col min="14610" max="14610" width="3.75" customWidth="1"/>
    <col min="14611" max="14611" width="4.75" customWidth="1"/>
    <col min="14612" max="14612" width="5.75" customWidth="1"/>
    <col min="14613" max="14613" width="3.75" customWidth="1"/>
    <col min="14614" max="14614" width="4.75" customWidth="1"/>
    <col min="14615" max="14615" width="5.75" customWidth="1"/>
    <col min="14616" max="14616" width="3.75" customWidth="1"/>
    <col min="14617" max="14617" width="4.75" customWidth="1"/>
    <col min="14618" max="14618" width="5.75" customWidth="1"/>
    <col min="14849" max="14849" width="2.25" customWidth="1"/>
    <col min="14850" max="14850" width="5.4140625" customWidth="1"/>
    <col min="14851" max="14851" width="3.75" customWidth="1"/>
    <col min="14852" max="14852" width="4.75" customWidth="1"/>
    <col min="14853" max="14853" width="5.75" customWidth="1"/>
    <col min="14854" max="14854" width="3.75" customWidth="1"/>
    <col min="14855" max="14855" width="4.75" customWidth="1"/>
    <col min="14856" max="14856" width="5.75" customWidth="1"/>
    <col min="14857" max="14857" width="3.75" customWidth="1"/>
    <col min="14858" max="14858" width="4.75" customWidth="1"/>
    <col min="14859" max="14859" width="5.75" customWidth="1"/>
    <col min="14860" max="14860" width="3.75" customWidth="1"/>
    <col min="14861" max="14861" width="4.75" customWidth="1"/>
    <col min="14862" max="14862" width="5.75" customWidth="1"/>
    <col min="14863" max="14863" width="3.75" customWidth="1"/>
    <col min="14864" max="14864" width="4.75" customWidth="1"/>
    <col min="14865" max="14865" width="5.75" customWidth="1"/>
    <col min="14866" max="14866" width="3.75" customWidth="1"/>
    <col min="14867" max="14867" width="4.75" customWidth="1"/>
    <col min="14868" max="14868" width="5.75" customWidth="1"/>
    <col min="14869" max="14869" width="3.75" customWidth="1"/>
    <col min="14870" max="14870" width="4.75" customWidth="1"/>
    <col min="14871" max="14871" width="5.75" customWidth="1"/>
    <col min="14872" max="14872" width="3.75" customWidth="1"/>
    <col min="14873" max="14873" width="4.75" customWidth="1"/>
    <col min="14874" max="14874" width="5.75" customWidth="1"/>
    <col min="15105" max="15105" width="2.25" customWidth="1"/>
    <col min="15106" max="15106" width="5.4140625" customWidth="1"/>
    <col min="15107" max="15107" width="3.75" customWidth="1"/>
    <col min="15108" max="15108" width="4.75" customWidth="1"/>
    <col min="15109" max="15109" width="5.75" customWidth="1"/>
    <col min="15110" max="15110" width="3.75" customWidth="1"/>
    <col min="15111" max="15111" width="4.75" customWidth="1"/>
    <col min="15112" max="15112" width="5.75" customWidth="1"/>
    <col min="15113" max="15113" width="3.75" customWidth="1"/>
    <col min="15114" max="15114" width="4.75" customWidth="1"/>
    <col min="15115" max="15115" width="5.75" customWidth="1"/>
    <col min="15116" max="15116" width="3.75" customWidth="1"/>
    <col min="15117" max="15117" width="4.75" customWidth="1"/>
    <col min="15118" max="15118" width="5.75" customWidth="1"/>
    <col min="15119" max="15119" width="3.75" customWidth="1"/>
    <col min="15120" max="15120" width="4.75" customWidth="1"/>
    <col min="15121" max="15121" width="5.75" customWidth="1"/>
    <col min="15122" max="15122" width="3.75" customWidth="1"/>
    <col min="15123" max="15123" width="4.75" customWidth="1"/>
    <col min="15124" max="15124" width="5.75" customWidth="1"/>
    <col min="15125" max="15125" width="3.75" customWidth="1"/>
    <col min="15126" max="15126" width="4.75" customWidth="1"/>
    <col min="15127" max="15127" width="5.75" customWidth="1"/>
    <col min="15128" max="15128" width="3.75" customWidth="1"/>
    <col min="15129" max="15129" width="4.75" customWidth="1"/>
    <col min="15130" max="15130" width="5.75" customWidth="1"/>
    <col min="15361" max="15361" width="2.25" customWidth="1"/>
    <col min="15362" max="15362" width="5.4140625" customWidth="1"/>
    <col min="15363" max="15363" width="3.75" customWidth="1"/>
    <col min="15364" max="15364" width="4.75" customWidth="1"/>
    <col min="15365" max="15365" width="5.75" customWidth="1"/>
    <col min="15366" max="15366" width="3.75" customWidth="1"/>
    <col min="15367" max="15367" width="4.75" customWidth="1"/>
    <col min="15368" max="15368" width="5.75" customWidth="1"/>
    <col min="15369" max="15369" width="3.75" customWidth="1"/>
    <col min="15370" max="15370" width="4.75" customWidth="1"/>
    <col min="15371" max="15371" width="5.75" customWidth="1"/>
    <col min="15372" max="15372" width="3.75" customWidth="1"/>
    <col min="15373" max="15373" width="4.75" customWidth="1"/>
    <col min="15374" max="15374" width="5.75" customWidth="1"/>
    <col min="15375" max="15375" width="3.75" customWidth="1"/>
    <col min="15376" max="15376" width="4.75" customWidth="1"/>
    <col min="15377" max="15377" width="5.75" customWidth="1"/>
    <col min="15378" max="15378" width="3.75" customWidth="1"/>
    <col min="15379" max="15379" width="4.75" customWidth="1"/>
    <col min="15380" max="15380" width="5.75" customWidth="1"/>
    <col min="15381" max="15381" width="3.75" customWidth="1"/>
    <col min="15382" max="15382" width="4.75" customWidth="1"/>
    <col min="15383" max="15383" width="5.75" customWidth="1"/>
    <col min="15384" max="15384" width="3.75" customWidth="1"/>
    <col min="15385" max="15385" width="4.75" customWidth="1"/>
    <col min="15386" max="15386" width="5.75" customWidth="1"/>
    <col min="15617" max="15617" width="2.25" customWidth="1"/>
    <col min="15618" max="15618" width="5.4140625" customWidth="1"/>
    <col min="15619" max="15619" width="3.75" customWidth="1"/>
    <col min="15620" max="15620" width="4.75" customWidth="1"/>
    <col min="15621" max="15621" width="5.75" customWidth="1"/>
    <col min="15622" max="15622" width="3.75" customWidth="1"/>
    <col min="15623" max="15623" width="4.75" customWidth="1"/>
    <col min="15624" max="15624" width="5.75" customWidth="1"/>
    <col min="15625" max="15625" width="3.75" customWidth="1"/>
    <col min="15626" max="15626" width="4.75" customWidth="1"/>
    <col min="15627" max="15627" width="5.75" customWidth="1"/>
    <col min="15628" max="15628" width="3.75" customWidth="1"/>
    <col min="15629" max="15629" width="4.75" customWidth="1"/>
    <col min="15630" max="15630" width="5.75" customWidth="1"/>
    <col min="15631" max="15631" width="3.75" customWidth="1"/>
    <col min="15632" max="15632" width="4.75" customWidth="1"/>
    <col min="15633" max="15633" width="5.75" customWidth="1"/>
    <col min="15634" max="15634" width="3.75" customWidth="1"/>
    <col min="15635" max="15635" width="4.75" customWidth="1"/>
    <col min="15636" max="15636" width="5.75" customWidth="1"/>
    <col min="15637" max="15637" width="3.75" customWidth="1"/>
    <col min="15638" max="15638" width="4.75" customWidth="1"/>
    <col min="15639" max="15639" width="5.75" customWidth="1"/>
    <col min="15640" max="15640" width="3.75" customWidth="1"/>
    <col min="15641" max="15641" width="4.75" customWidth="1"/>
    <col min="15642" max="15642" width="5.75" customWidth="1"/>
    <col min="15873" max="15873" width="2.25" customWidth="1"/>
    <col min="15874" max="15874" width="5.4140625" customWidth="1"/>
    <col min="15875" max="15875" width="3.75" customWidth="1"/>
    <col min="15876" max="15876" width="4.75" customWidth="1"/>
    <col min="15877" max="15877" width="5.75" customWidth="1"/>
    <col min="15878" max="15878" width="3.75" customWidth="1"/>
    <col min="15879" max="15879" width="4.75" customWidth="1"/>
    <col min="15880" max="15880" width="5.75" customWidth="1"/>
    <col min="15881" max="15881" width="3.75" customWidth="1"/>
    <col min="15882" max="15882" width="4.75" customWidth="1"/>
    <col min="15883" max="15883" width="5.75" customWidth="1"/>
    <col min="15884" max="15884" width="3.75" customWidth="1"/>
    <col min="15885" max="15885" width="4.75" customWidth="1"/>
    <col min="15886" max="15886" width="5.75" customWidth="1"/>
    <col min="15887" max="15887" width="3.75" customWidth="1"/>
    <col min="15888" max="15888" width="4.75" customWidth="1"/>
    <col min="15889" max="15889" width="5.75" customWidth="1"/>
    <col min="15890" max="15890" width="3.75" customWidth="1"/>
    <col min="15891" max="15891" width="4.75" customWidth="1"/>
    <col min="15892" max="15892" width="5.75" customWidth="1"/>
    <col min="15893" max="15893" width="3.75" customWidth="1"/>
    <col min="15894" max="15894" width="4.75" customWidth="1"/>
    <col min="15895" max="15895" width="5.75" customWidth="1"/>
    <col min="15896" max="15896" width="3.75" customWidth="1"/>
    <col min="15897" max="15897" width="4.75" customWidth="1"/>
    <col min="15898" max="15898" width="5.75" customWidth="1"/>
    <col min="16129" max="16129" width="2.25" customWidth="1"/>
    <col min="16130" max="16130" width="5.4140625" customWidth="1"/>
    <col min="16131" max="16131" width="3.75" customWidth="1"/>
    <col min="16132" max="16132" width="4.75" customWidth="1"/>
    <col min="16133" max="16133" width="5.75" customWidth="1"/>
    <col min="16134" max="16134" width="3.75" customWidth="1"/>
    <col min="16135" max="16135" width="4.75" customWidth="1"/>
    <col min="16136" max="16136" width="5.75" customWidth="1"/>
    <col min="16137" max="16137" width="3.75" customWidth="1"/>
    <col min="16138" max="16138" width="4.75" customWidth="1"/>
    <col min="16139" max="16139" width="5.75" customWidth="1"/>
    <col min="16140" max="16140" width="3.75" customWidth="1"/>
    <col min="16141" max="16141" width="4.75" customWidth="1"/>
    <col min="16142" max="16142" width="5.75" customWidth="1"/>
    <col min="16143" max="16143" width="3.75" customWidth="1"/>
    <col min="16144" max="16144" width="4.75" customWidth="1"/>
    <col min="16145" max="16145" width="5.75" customWidth="1"/>
    <col min="16146" max="16146" width="3.75" customWidth="1"/>
    <col min="16147" max="16147" width="4.75" customWidth="1"/>
    <col min="16148" max="16148" width="5.75" customWidth="1"/>
    <col min="16149" max="16149" width="3.75" customWidth="1"/>
    <col min="16150" max="16150" width="4.75" customWidth="1"/>
    <col min="16151" max="16151" width="5.75" customWidth="1"/>
    <col min="16152" max="16152" width="3.75" customWidth="1"/>
    <col min="16153" max="16153" width="4.75" customWidth="1"/>
    <col min="16154" max="16154" width="5.75" customWidth="1"/>
  </cols>
  <sheetData>
    <row r="2" spans="1:26" s="4" customFormat="1" ht="45" customHeight="1" thickBot="1">
      <c r="A2" s="14"/>
      <c r="B2" s="5"/>
      <c r="C2" s="5"/>
      <c r="D2" s="5"/>
      <c r="E2" s="248" t="s">
        <v>82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12" t="s">
        <v>29</v>
      </c>
      <c r="V2" s="12"/>
      <c r="W2" s="12"/>
      <c r="X2" s="12"/>
      <c r="Y2" s="12"/>
      <c r="Z2" s="12"/>
    </row>
    <row r="3" spans="1:26" s="4" customFormat="1" ht="14.5" thickTop="1">
      <c r="A3" s="14"/>
      <c r="B3" s="257"/>
      <c r="C3" s="257"/>
      <c r="D3" s="5"/>
      <c r="E3" s="5"/>
      <c r="F3" s="251" t="s">
        <v>81</v>
      </c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5"/>
      <c r="U3" s="5"/>
      <c r="V3" s="5"/>
      <c r="W3" s="5"/>
      <c r="X3" s="5"/>
      <c r="Y3" s="5"/>
      <c r="Z3" s="5"/>
    </row>
    <row r="4" spans="1:26" s="4" customFormat="1" ht="15.75" customHeight="1">
      <c r="A4" s="14"/>
      <c r="B4" s="18"/>
      <c r="C4" s="18"/>
      <c r="D4" s="5"/>
      <c r="E4" s="5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5"/>
      <c r="U4" s="5"/>
      <c r="V4" s="5"/>
      <c r="W4" s="5"/>
      <c r="X4" s="5"/>
      <c r="Y4" s="5"/>
      <c r="Z4" s="5"/>
    </row>
    <row r="5" spans="1:26" ht="18" customHeight="1" thickBot="1">
      <c r="B5" s="257" t="s">
        <v>73</v>
      </c>
      <c r="C5" s="257"/>
      <c r="D5" s="25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88" t="s">
        <v>0</v>
      </c>
      <c r="C6" s="89"/>
      <c r="D6" s="90" t="s">
        <v>2</v>
      </c>
      <c r="E6" s="91"/>
      <c r="F6" s="89"/>
      <c r="G6" s="90" t="s">
        <v>3</v>
      </c>
      <c r="H6" s="91"/>
      <c r="I6" s="89"/>
      <c r="J6" s="90" t="s">
        <v>4</v>
      </c>
      <c r="K6" s="91"/>
      <c r="L6" s="89"/>
      <c r="M6" s="90" t="s">
        <v>5</v>
      </c>
      <c r="N6" s="91"/>
      <c r="O6" s="89"/>
      <c r="P6" s="90" t="s">
        <v>6</v>
      </c>
      <c r="Q6" s="91"/>
      <c r="R6" s="89"/>
      <c r="S6" s="90" t="s">
        <v>7</v>
      </c>
      <c r="T6" s="91"/>
      <c r="U6" s="89"/>
      <c r="V6" s="90" t="s">
        <v>8</v>
      </c>
      <c r="W6" s="91"/>
      <c r="X6" s="89"/>
      <c r="Y6" s="90" t="s">
        <v>9</v>
      </c>
      <c r="Z6" s="92"/>
    </row>
    <row r="7" spans="1:26" ht="14.5" thickBot="1">
      <c r="B7" s="93" t="s">
        <v>1</v>
      </c>
      <c r="C7" s="2" t="s">
        <v>10</v>
      </c>
      <c r="D7" s="2" t="s">
        <v>11</v>
      </c>
      <c r="E7" s="2" t="s">
        <v>12</v>
      </c>
      <c r="F7" s="2" t="s">
        <v>10</v>
      </c>
      <c r="G7" s="2" t="s">
        <v>11</v>
      </c>
      <c r="H7" s="2" t="s">
        <v>12</v>
      </c>
      <c r="I7" s="2" t="s">
        <v>10</v>
      </c>
      <c r="J7" s="2" t="s">
        <v>11</v>
      </c>
      <c r="K7" s="2" t="s">
        <v>12</v>
      </c>
      <c r="L7" s="2" t="s">
        <v>10</v>
      </c>
      <c r="M7" s="2" t="s">
        <v>11</v>
      </c>
      <c r="N7" s="2" t="s">
        <v>12</v>
      </c>
      <c r="O7" s="2" t="s">
        <v>10</v>
      </c>
      <c r="P7" s="2" t="s">
        <v>11</v>
      </c>
      <c r="Q7" s="2" t="s">
        <v>12</v>
      </c>
      <c r="R7" s="2" t="s">
        <v>10</v>
      </c>
      <c r="S7" s="2" t="s">
        <v>11</v>
      </c>
      <c r="T7" s="2" t="s">
        <v>12</v>
      </c>
      <c r="U7" s="2" t="s">
        <v>10</v>
      </c>
      <c r="V7" s="2" t="s">
        <v>11</v>
      </c>
      <c r="W7" s="2" t="s">
        <v>12</v>
      </c>
      <c r="X7" s="2" t="s">
        <v>10</v>
      </c>
      <c r="Y7" s="2" t="s">
        <v>11</v>
      </c>
      <c r="Z7" s="94" t="s">
        <v>12</v>
      </c>
    </row>
    <row r="8" spans="1:26" s="9" customFormat="1" ht="13.5" customHeight="1" thickTop="1">
      <c r="A8" s="243">
        <v>1</v>
      </c>
      <c r="B8" s="95" t="s">
        <v>17</v>
      </c>
      <c r="C8" s="38" t="str">
        <f>[58]결승기록지!$C$11</f>
        <v>이진서</v>
      </c>
      <c r="D8" s="39" t="str">
        <f>[58]결승기록지!$E$11</f>
        <v>경기유신고</v>
      </c>
      <c r="E8" s="40" t="str">
        <f>[58]결승기록지!$F$11</f>
        <v>10.90</v>
      </c>
      <c r="F8" s="38" t="str">
        <f>[58]결승기록지!$C$12</f>
        <v>이재혁</v>
      </c>
      <c r="G8" s="39" t="str">
        <f>[58]결승기록지!$E$12</f>
        <v>충남체육고</v>
      </c>
      <c r="H8" s="40" t="str">
        <f>[58]결승기록지!$F$12</f>
        <v>10.96</v>
      </c>
      <c r="I8" s="38" t="str">
        <f>[58]결승기록지!$C$13</f>
        <v>신우진</v>
      </c>
      <c r="J8" s="39" t="str">
        <f>[58]결승기록지!$E$13</f>
        <v>경기용인고</v>
      </c>
      <c r="K8" s="40" t="str">
        <f>[58]결승기록지!$F$13</f>
        <v>11.08</v>
      </c>
      <c r="L8" s="38" t="str">
        <f>[58]결승기록지!$C$14</f>
        <v>노호진</v>
      </c>
      <c r="M8" s="39" t="str">
        <f>[58]결승기록지!$E$14</f>
        <v>대구체육고</v>
      </c>
      <c r="N8" s="40" t="str">
        <f>[58]결승기록지!$F$14</f>
        <v>11.10</v>
      </c>
      <c r="O8" s="38" t="str">
        <f>[58]결승기록지!$C$15</f>
        <v>허정현</v>
      </c>
      <c r="P8" s="39" t="str">
        <f>[58]결승기록지!$E$15</f>
        <v>목포문태고</v>
      </c>
      <c r="Q8" s="40" t="str">
        <f>[58]결승기록지!$F$15</f>
        <v>11.11</v>
      </c>
      <c r="R8" s="38" t="str">
        <f>[58]결승기록지!$C$16</f>
        <v>이진영</v>
      </c>
      <c r="S8" s="39" t="str">
        <f>[58]결승기록지!$E$16</f>
        <v>경기심원고</v>
      </c>
      <c r="T8" s="40" t="str">
        <f>[58]결승기록지!$F$16</f>
        <v>11.22</v>
      </c>
      <c r="U8" s="38" t="str">
        <f>[58]결승기록지!$C$17</f>
        <v>정혁래</v>
      </c>
      <c r="V8" s="39" t="str">
        <f>[58]결승기록지!$E$17</f>
        <v>경기체육고</v>
      </c>
      <c r="W8" s="40" t="str">
        <f>[58]결승기록지!$F$17</f>
        <v>11.24</v>
      </c>
      <c r="X8" s="38" t="str">
        <f>[58]결승기록지!$C$18</f>
        <v>김시우</v>
      </c>
      <c r="Y8" s="39" t="str">
        <f>[58]결승기록지!$E$18</f>
        <v>강원체육고</v>
      </c>
      <c r="Z8" s="96" t="str">
        <f>[58]결승기록지!$F$18</f>
        <v>11.25</v>
      </c>
    </row>
    <row r="9" spans="1:26" s="9" customFormat="1" ht="13.5" customHeight="1">
      <c r="A9" s="243"/>
      <c r="B9" s="97" t="s">
        <v>13</v>
      </c>
      <c r="C9" s="24"/>
      <c r="D9" s="25" t="str">
        <f>[58]결승기록지!$G$8</f>
        <v>0.8</v>
      </c>
      <c r="E9" s="25"/>
      <c r="F9" s="26"/>
      <c r="G9" s="25"/>
      <c r="H9" s="26"/>
      <c r="I9" s="26"/>
      <c r="J9" s="25"/>
      <c r="K9" s="26"/>
      <c r="L9" s="26"/>
      <c r="M9" s="25"/>
      <c r="N9" s="26"/>
      <c r="O9" s="26"/>
      <c r="P9" s="25"/>
      <c r="Q9" s="26"/>
      <c r="R9" s="26"/>
      <c r="S9" s="25"/>
      <c r="T9" s="26"/>
      <c r="U9" s="26"/>
      <c r="V9" s="25"/>
      <c r="W9" s="26"/>
      <c r="X9" s="26"/>
      <c r="Y9" s="25"/>
      <c r="Z9" s="98"/>
    </row>
    <row r="10" spans="1:26" s="9" customFormat="1" ht="13.5" customHeight="1">
      <c r="A10" s="13">
        <v>1</v>
      </c>
      <c r="B10" s="99" t="s">
        <v>16</v>
      </c>
      <c r="C10" s="41" t="str">
        <f>[59]결승기록지!$C$11</f>
        <v>김동길</v>
      </c>
      <c r="D10" s="42" t="str">
        <f>[59]결승기록지!$E$11</f>
        <v>울산스포츠과학고</v>
      </c>
      <c r="E10" s="43" t="str">
        <f>[59]결승기록지!$F$11</f>
        <v>49.73</v>
      </c>
      <c r="F10" s="41" t="str">
        <f>[59]결승기록지!$C$12</f>
        <v>박권</v>
      </c>
      <c r="G10" s="42" t="str">
        <f>[59]결승기록지!$E$12</f>
        <v>동인천고</v>
      </c>
      <c r="H10" s="43" t="str">
        <f>[59]결승기록지!$F$12</f>
        <v>50.71</v>
      </c>
      <c r="I10" s="41" t="str">
        <f>[59]결승기록지!$C$13</f>
        <v>김준성</v>
      </c>
      <c r="J10" s="42" t="str">
        <f>[59]결승기록지!$E$13</f>
        <v>동광고</v>
      </c>
      <c r="K10" s="43" t="str">
        <f>[59]결승기록지!$F$13</f>
        <v>50.71</v>
      </c>
      <c r="L10" s="41" t="str">
        <f>[59]결승기록지!$C$14</f>
        <v>윤겸재</v>
      </c>
      <c r="M10" s="42" t="str">
        <f>[59]결승기록지!$E$14</f>
        <v>충남체육고</v>
      </c>
      <c r="N10" s="43" t="str">
        <f>[59]결승기록지!$F$14</f>
        <v>51.79</v>
      </c>
      <c r="O10" s="41" t="str">
        <f>[59]결승기록지!$C$15</f>
        <v>정도엽</v>
      </c>
      <c r="P10" s="42" t="str">
        <f>[59]결승기록지!$E$15</f>
        <v>광주체육고</v>
      </c>
      <c r="Q10" s="43" t="str">
        <f>[59]결승기록지!$F$15</f>
        <v>52.85</v>
      </c>
      <c r="R10" s="41" t="str">
        <f>[59]결승기록지!$C$16</f>
        <v>강석우</v>
      </c>
      <c r="S10" s="42" t="str">
        <f>[59]결승기록지!$E$16</f>
        <v>광주체육고</v>
      </c>
      <c r="T10" s="43" t="str">
        <f>[59]결승기록지!$F$16</f>
        <v>53.45</v>
      </c>
      <c r="U10" s="41"/>
      <c r="V10" s="42"/>
      <c r="W10" s="43"/>
      <c r="X10" s="41"/>
      <c r="Y10" s="42"/>
      <c r="Z10" s="100"/>
    </row>
    <row r="11" spans="1:26" s="9" customFormat="1" ht="13.5" customHeight="1">
      <c r="A11" s="13">
        <v>3</v>
      </c>
      <c r="B11" s="117" t="s">
        <v>28</v>
      </c>
      <c r="C11" s="44" t="str">
        <f>[60]결승기록지!$C$11</f>
        <v>정우진</v>
      </c>
      <c r="D11" s="45" t="str">
        <f>[60]결승기록지!$E$11</f>
        <v>전곡고</v>
      </c>
      <c r="E11" s="46" t="str">
        <f>[60]결승기록지!$F$11</f>
        <v>4:14.46</v>
      </c>
      <c r="F11" s="44" t="str">
        <f>[60]결승기록지!$C$12</f>
        <v>김민석</v>
      </c>
      <c r="G11" s="45" t="str">
        <f>[60]결승기록지!$E$12</f>
        <v>경기체육고</v>
      </c>
      <c r="H11" s="46" t="str">
        <f>[60]결승기록지!$F$12</f>
        <v>4:15.10</v>
      </c>
      <c r="I11" s="44" t="str">
        <f>[60]결승기록지!$C$13</f>
        <v>김진만</v>
      </c>
      <c r="J11" s="45" t="str">
        <f>[60]결승기록지!$E$13</f>
        <v>충현고</v>
      </c>
      <c r="K11" s="46" t="str">
        <f>[60]결승기록지!$F$13</f>
        <v>4:17.46</v>
      </c>
      <c r="L11" s="44" t="str">
        <f>[60]결승기록지!$C$14</f>
        <v>한대희</v>
      </c>
      <c r="M11" s="45" t="str">
        <f>[60]결승기록지!$E$13</f>
        <v>충현고</v>
      </c>
      <c r="N11" s="46" t="str">
        <f>[60]결승기록지!$F$14</f>
        <v>4:30.31</v>
      </c>
      <c r="O11" s="44" t="str">
        <f>[60]결승기록지!$C$15</f>
        <v>김성호</v>
      </c>
      <c r="P11" s="45" t="str">
        <f>[60]결승기록지!$E$15</f>
        <v>충남체육고</v>
      </c>
      <c r="Q11" s="46" t="str">
        <f>[60]결승기록지!$F$15</f>
        <v>4:30.85</v>
      </c>
      <c r="R11" s="44" t="str">
        <f>[60]결승기록지!$C$16</f>
        <v>김홍민</v>
      </c>
      <c r="S11" s="45" t="str">
        <f>[60]결승기록지!$E$16</f>
        <v>배문고</v>
      </c>
      <c r="T11" s="46" t="str">
        <f>[60]결승기록지!$F$16</f>
        <v>4:32.85</v>
      </c>
      <c r="U11" s="44" t="str">
        <f>[60]결승기록지!$C$17</f>
        <v>안현웅</v>
      </c>
      <c r="V11" s="45" t="str">
        <f>[60]결승기록지!$E$17</f>
        <v>전곡고</v>
      </c>
      <c r="W11" s="46" t="str">
        <f>[60]결승기록지!$F$17</f>
        <v>4:34.44</v>
      </c>
      <c r="X11" s="44" t="str">
        <f>[60]결승기록지!$C$18</f>
        <v>고재욱</v>
      </c>
      <c r="Y11" s="45" t="str">
        <f>[60]결승기록지!$E$18</f>
        <v>충북체육고</v>
      </c>
      <c r="Z11" s="118" t="str">
        <f>[60]결승기록지!$F$18</f>
        <v>4:40.37</v>
      </c>
    </row>
    <row r="12" spans="1:26" s="9" customFormat="1" ht="13.5" customHeight="1">
      <c r="A12" s="13">
        <v>2</v>
      </c>
      <c r="B12" s="99" t="s">
        <v>67</v>
      </c>
      <c r="C12" s="41" t="str">
        <f>[61]결승기록지!$C$11</f>
        <v>김민재</v>
      </c>
      <c r="D12" s="42" t="str">
        <f>[61]결승기록지!$E$11</f>
        <v>경북영동고</v>
      </c>
      <c r="E12" s="47" t="str">
        <f>[61]결승기록지!$F$11</f>
        <v>16:20.45</v>
      </c>
      <c r="F12" s="41" t="str">
        <f>[61]결승기록지!$C$12</f>
        <v>오민석</v>
      </c>
      <c r="G12" s="42" t="str">
        <f>[61]결승기록지!$E$12</f>
        <v>순심고</v>
      </c>
      <c r="H12" s="47" t="str">
        <f>[61]결승기록지!$F$12</f>
        <v>16:27.95</v>
      </c>
      <c r="I12" s="41" t="str">
        <f>[61]결승기록지!$C$13</f>
        <v>이정훈</v>
      </c>
      <c r="J12" s="42" t="str">
        <f>[61]결승기록지!$E$13</f>
        <v>순심고</v>
      </c>
      <c r="K12" s="47" t="str">
        <f>[61]결승기록지!$F$13</f>
        <v>16:29.52</v>
      </c>
      <c r="L12" s="41" t="str">
        <f>[61]결승기록지!$C$14</f>
        <v>이동훈</v>
      </c>
      <c r="M12" s="42" t="str">
        <f>[61]결승기록지!$E$14</f>
        <v>대구체육고</v>
      </c>
      <c r="N12" s="47" t="str">
        <f>[61]결승기록지!$F$14</f>
        <v>16:53.44</v>
      </c>
      <c r="O12" s="41" t="str">
        <f>[61]결승기록지!$C$15</f>
        <v>김시온</v>
      </c>
      <c r="P12" s="42" t="str">
        <f>[61]결승기록지!$E$15</f>
        <v>배문고</v>
      </c>
      <c r="Q12" s="47" t="str">
        <f>[61]결승기록지!$F$15</f>
        <v>17:21.10</v>
      </c>
      <c r="R12" s="41" t="str">
        <f>[61]결승기록지!$C$16</f>
        <v>남혁준</v>
      </c>
      <c r="S12" s="42" t="str">
        <f>[61]결승기록지!$E$16</f>
        <v>강원체육고</v>
      </c>
      <c r="T12" s="47" t="str">
        <f>[61]결승기록지!$F$16</f>
        <v>17:23.11</v>
      </c>
      <c r="U12" s="41" t="str">
        <f>[61]결승기록지!$C$17</f>
        <v>한승우</v>
      </c>
      <c r="V12" s="42" t="str">
        <f>[61]결승기록지!$E$17</f>
        <v>대구체육고</v>
      </c>
      <c r="W12" s="47" t="str">
        <f>[61]결승기록지!$F$17</f>
        <v>17:24.39</v>
      </c>
      <c r="X12" s="41" t="str">
        <f>[61]결승기록지!$C$18</f>
        <v>박정우</v>
      </c>
      <c r="Y12" s="42" t="str">
        <f>[61]결승기록지!$E$18</f>
        <v>서울체육고</v>
      </c>
      <c r="Z12" s="101" t="str">
        <f>[61]결승기록지!$F$18</f>
        <v>17:43.22</v>
      </c>
    </row>
    <row r="13" spans="1:26" s="9" customFormat="1" ht="13.5" customHeight="1">
      <c r="A13" s="243">
        <v>2</v>
      </c>
      <c r="B13" s="105" t="s">
        <v>31</v>
      </c>
      <c r="C13" s="48" t="str">
        <f>[62]결승기록지!$C$11</f>
        <v>신의진</v>
      </c>
      <c r="D13" s="49" t="str">
        <f>[62]결승기록지!$E$11</f>
        <v>경남체육고</v>
      </c>
      <c r="E13" s="50" t="str">
        <f>[62]결승기록지!$F$11</f>
        <v>16.44</v>
      </c>
      <c r="F13" s="51" t="str">
        <f>[62]결승기록지!$C$12</f>
        <v>도효찬</v>
      </c>
      <c r="G13" s="52" t="str">
        <f>[62]결승기록지!$E$12</f>
        <v>경기모바일과학고</v>
      </c>
      <c r="H13" s="53" t="str">
        <f>[62]결승기록지!$F$12</f>
        <v>17.13</v>
      </c>
      <c r="I13" s="54" t="str">
        <f>[62]결승기록지!$C$13</f>
        <v>조상현</v>
      </c>
      <c r="J13" s="52" t="str">
        <f>[62]결승기록지!$E$13</f>
        <v>목포문태고</v>
      </c>
      <c r="K13" s="53" t="str">
        <f>[62]결승기록지!$F$13</f>
        <v>17.24</v>
      </c>
      <c r="L13" s="51" t="str">
        <f>[62]결승기록지!$C$14</f>
        <v>박효선</v>
      </c>
      <c r="M13" s="52" t="str">
        <f>[62]결승기록지!$E$14</f>
        <v>목포문태고</v>
      </c>
      <c r="N13" s="53" t="str">
        <f>[62]결승기록지!$F$14</f>
        <v>17.39</v>
      </c>
      <c r="O13" s="51" t="str">
        <f>[62]결승기록지!$C$15</f>
        <v>민건일</v>
      </c>
      <c r="P13" s="52" t="str">
        <f>[62]결승기록지!$E$15</f>
        <v>경기심원고</v>
      </c>
      <c r="Q13" s="53" t="str">
        <f>[62]결승기록지!$F$15</f>
        <v>21.63</v>
      </c>
      <c r="R13" s="51" t="str">
        <f>[62]결승기록지!$C$16</f>
        <v>최훈탁</v>
      </c>
      <c r="S13" s="52" t="str">
        <f>[62]결승기록지!$E$16</f>
        <v>신명고</v>
      </c>
      <c r="T13" s="53" t="str">
        <f>[62]결승기록지!$F$16</f>
        <v>22.21</v>
      </c>
      <c r="U13" s="55"/>
      <c r="V13" s="52"/>
      <c r="W13" s="53"/>
      <c r="X13" s="55"/>
      <c r="Y13" s="52"/>
      <c r="Z13" s="106"/>
    </row>
    <row r="14" spans="1:26" s="9" customFormat="1" ht="13.5" customHeight="1">
      <c r="A14" s="243"/>
      <c r="B14" s="107" t="s">
        <v>13</v>
      </c>
      <c r="C14" s="29"/>
      <c r="D14" s="30" t="str">
        <f>[62]결승기록지!$G$8</f>
        <v>-0.3</v>
      </c>
      <c r="E14" s="26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98"/>
    </row>
    <row r="15" spans="1:26" s="9" customFormat="1" ht="13.5" customHeight="1">
      <c r="A15" s="13">
        <v>1</v>
      </c>
      <c r="B15" s="99" t="s">
        <v>14</v>
      </c>
      <c r="C15" s="56" t="str">
        <f>[63]높이!$C$11</f>
        <v>임예찬</v>
      </c>
      <c r="D15" s="57" t="str">
        <f>[63]높이!$E$11</f>
        <v>전북체육고</v>
      </c>
      <c r="E15" s="58" t="str">
        <f>[63]높이!$F$11</f>
        <v>1.75</v>
      </c>
      <c r="F15" s="41" t="str">
        <f>[63]높이!$C$12</f>
        <v>윤여준</v>
      </c>
      <c r="G15" s="57" t="str">
        <f>[63]높이!$E$12</f>
        <v>충남체육고</v>
      </c>
      <c r="H15" s="43" t="str">
        <f>[63]높이!$F$12</f>
        <v>1.70</v>
      </c>
      <c r="I15" s="41" t="str">
        <f>[63]높이!$C$13</f>
        <v>이재윤</v>
      </c>
      <c r="J15" s="57" t="str">
        <f>[63]높이!$E$13</f>
        <v>포항두호고</v>
      </c>
      <c r="K15" s="43" t="str">
        <f>[63]높이!$F$13</f>
        <v>1.70</v>
      </c>
      <c r="L15" s="41" t="str">
        <f>[63]높이!$C$14</f>
        <v>고재유</v>
      </c>
      <c r="M15" s="57" t="str">
        <f>[63]높이!$E$14</f>
        <v>강원체육고</v>
      </c>
      <c r="N15" s="43" t="str">
        <f>[63]높이!$F$14</f>
        <v>1.70</v>
      </c>
      <c r="O15" s="41"/>
      <c r="P15" s="57"/>
      <c r="Q15" s="43"/>
      <c r="R15" s="41"/>
      <c r="S15" s="57"/>
      <c r="T15" s="43"/>
      <c r="U15" s="41"/>
      <c r="V15" s="59"/>
      <c r="W15" s="43"/>
      <c r="X15" s="41"/>
      <c r="Y15" s="59"/>
      <c r="Z15" s="100"/>
    </row>
    <row r="16" spans="1:26" s="9" customFormat="1" ht="13.5" customHeight="1">
      <c r="A16" s="243">
        <v>4</v>
      </c>
      <c r="B16" s="105" t="s">
        <v>22</v>
      </c>
      <c r="C16" s="51" t="str">
        <f>[63]멀리!$C$11</f>
        <v>김지환</v>
      </c>
      <c r="D16" s="52" t="str">
        <f>[63]멀리!$E$11</f>
        <v>경기모바일과학고</v>
      </c>
      <c r="E16" s="53" t="str">
        <f>[63]멀리!$F$11</f>
        <v>6.58</v>
      </c>
      <c r="F16" s="51" t="str">
        <f>[63]멀리!$C$12</f>
        <v>김현종</v>
      </c>
      <c r="G16" s="52" t="str">
        <f>[63]멀리!$E$12</f>
        <v>충현고</v>
      </c>
      <c r="H16" s="53" t="str">
        <f>[63]멀리!$F$12</f>
        <v>6.39</v>
      </c>
      <c r="I16" s="51" t="str">
        <f>[63]멀리!$C$13</f>
        <v>이찬형</v>
      </c>
      <c r="J16" s="52" t="str">
        <f>[63]멀리!$E$13</f>
        <v>대전체육고</v>
      </c>
      <c r="K16" s="53" t="str">
        <f>[63]멀리!$F$13</f>
        <v>6.34</v>
      </c>
      <c r="L16" s="51" t="str">
        <f>[63]멀리!$C$14</f>
        <v>정진엽</v>
      </c>
      <c r="M16" s="52" t="str">
        <f>[63]멀리!$E$14</f>
        <v>충남체육고</v>
      </c>
      <c r="N16" s="53" t="str">
        <f>[63]멀리!$F$14</f>
        <v>6.17</v>
      </c>
      <c r="O16" s="51" t="str">
        <f>[63]멀리!$C$15</f>
        <v>정승민</v>
      </c>
      <c r="P16" s="52" t="str">
        <f>[63]멀리!$E$15</f>
        <v>강원체육고</v>
      </c>
      <c r="Q16" s="53" t="str">
        <f>[63]멀리!$F$15</f>
        <v>6.14</v>
      </c>
      <c r="R16" s="51" t="str">
        <f>[63]멀리!$C$16</f>
        <v>이교인</v>
      </c>
      <c r="S16" s="52" t="str">
        <f>[63]멀리!$E$16</f>
        <v>강원체육고</v>
      </c>
      <c r="T16" s="53" t="str">
        <f>[63]멀리!$F$16</f>
        <v>5.91</v>
      </c>
      <c r="U16" s="51" t="str">
        <f>[63]멀리!$C$17</f>
        <v>박기랑</v>
      </c>
      <c r="V16" s="52" t="str">
        <f>[63]멀리!$E$17</f>
        <v>경기모바일과학고</v>
      </c>
      <c r="W16" s="53" t="str">
        <f>[63]멀리!$F$17</f>
        <v>5.91</v>
      </c>
      <c r="X16" s="51" t="str">
        <f>[63]멀리!$C$18</f>
        <v>신재혁</v>
      </c>
      <c r="Y16" s="52" t="str">
        <f>[63]멀리!$E$18</f>
        <v>충남체육고</v>
      </c>
      <c r="Z16" s="106" t="str">
        <f>[63]멀리!$F$18</f>
        <v>5.90</v>
      </c>
    </row>
    <row r="17" spans="1:26" s="9" customFormat="1" ht="13.5" customHeight="1">
      <c r="A17" s="243"/>
      <c r="B17" s="107" t="s">
        <v>68</v>
      </c>
      <c r="C17" s="29"/>
      <c r="D17" s="30" t="str">
        <f>[63]멀리!$G$11</f>
        <v>0.2</v>
      </c>
      <c r="E17" s="27"/>
      <c r="F17" s="29"/>
      <c r="G17" s="30" t="str">
        <f>[63]멀리!$G$12</f>
        <v>0.5</v>
      </c>
      <c r="H17" s="27"/>
      <c r="I17" s="29"/>
      <c r="J17" s="30" t="str">
        <f>[63]멀리!$G$13</f>
        <v>0.1</v>
      </c>
      <c r="K17" s="27"/>
      <c r="L17" s="29"/>
      <c r="M17" s="30" t="str">
        <f>[63]멀리!$G$14</f>
        <v>-0.3</v>
      </c>
      <c r="N17" s="27"/>
      <c r="O17" s="29"/>
      <c r="P17" s="30" t="str">
        <f>[63]멀리!$G$15</f>
        <v>0.6</v>
      </c>
      <c r="Q17" s="27"/>
      <c r="R17" s="29"/>
      <c r="S17" s="30" t="str">
        <f>[63]멀리!$G$16</f>
        <v>1.3</v>
      </c>
      <c r="T17" s="27"/>
      <c r="U17" s="29"/>
      <c r="V17" s="30">
        <f>[63]멀리!$G$17</f>
        <v>-0.4</v>
      </c>
      <c r="W17" s="27"/>
      <c r="X17" s="29"/>
      <c r="Y17" s="30" t="str">
        <f>[63]멀리!$G$18</f>
        <v>1.2</v>
      </c>
      <c r="Z17" s="98"/>
    </row>
    <row r="18" spans="1:26" s="9" customFormat="1" ht="13.5" customHeight="1">
      <c r="A18" s="13">
        <v>3</v>
      </c>
      <c r="B18" s="99" t="s">
        <v>74</v>
      </c>
      <c r="C18" s="41" t="str">
        <f>[63]포환!$C$11</f>
        <v>주재훈</v>
      </c>
      <c r="D18" s="42" t="str">
        <f>[63]포환!$E$11</f>
        <v>동인천고</v>
      </c>
      <c r="E18" s="60" t="str">
        <f>[63]포환!$F$11</f>
        <v>15.62</v>
      </c>
      <c r="F18" s="41" t="str">
        <f>[63]포환!$C$12</f>
        <v>김예찬</v>
      </c>
      <c r="G18" s="42" t="str">
        <f>[63]포환!$E$12</f>
        <v>경남체육고</v>
      </c>
      <c r="H18" s="60" t="str">
        <f>[63]포환!$F$12</f>
        <v>14.92</v>
      </c>
      <c r="I18" s="41" t="str">
        <f>[63]포환!$C$13</f>
        <v>김성우</v>
      </c>
      <c r="J18" s="42" t="str">
        <f>[63]포환!$E$13</f>
        <v>충북체육고</v>
      </c>
      <c r="K18" s="60" t="str">
        <f>[63]포환!$F$13</f>
        <v>14.48</v>
      </c>
      <c r="L18" s="41" t="str">
        <f>[63]포환!$C$14</f>
        <v>이형진</v>
      </c>
      <c r="M18" s="42" t="str">
        <f>[63]포환!$E$14</f>
        <v>경북체육고</v>
      </c>
      <c r="N18" s="60" t="str">
        <f>[63]포환!$F$14</f>
        <v>13.31</v>
      </c>
      <c r="O18" s="41"/>
      <c r="P18" s="42"/>
      <c r="Q18" s="60"/>
      <c r="R18" s="41"/>
      <c r="S18" s="42"/>
      <c r="T18" s="60"/>
      <c r="U18" s="41"/>
      <c r="V18" s="42"/>
      <c r="W18" s="60"/>
      <c r="X18" s="61"/>
      <c r="Y18" s="42"/>
      <c r="Z18" s="100"/>
    </row>
    <row r="19" spans="1:26" s="9" customFormat="1" ht="13.5" customHeight="1" thickBot="1">
      <c r="A19" s="13">
        <v>1</v>
      </c>
      <c r="B19" s="109" t="s">
        <v>25</v>
      </c>
      <c r="C19" s="110" t="str">
        <f>[63]원반!$C$11</f>
        <v>박주형</v>
      </c>
      <c r="D19" s="111" t="str">
        <f>[63]원반!$E$11</f>
        <v>서울체육고</v>
      </c>
      <c r="E19" s="112" t="str">
        <f>[63]원반!$F$11</f>
        <v>44.69</v>
      </c>
      <c r="F19" s="110" t="str">
        <f>[63]원반!$C$12</f>
        <v>조병욱</v>
      </c>
      <c r="G19" s="111" t="str">
        <f>[63]원반!$E$12</f>
        <v>충북체육고</v>
      </c>
      <c r="H19" s="112" t="str">
        <f>[63]원반!$F$12</f>
        <v>40.96</v>
      </c>
      <c r="I19" s="110" t="str">
        <f>[63]원반!$C$13</f>
        <v>성민재</v>
      </c>
      <c r="J19" s="111" t="str">
        <f>[63]원반!$E$13</f>
        <v>경남체육고</v>
      </c>
      <c r="K19" s="112" t="str">
        <f>[63]원반!$F$13</f>
        <v>37.20</v>
      </c>
      <c r="L19" s="110" t="str">
        <f>[63]원반!$C$14</f>
        <v>김영욱</v>
      </c>
      <c r="M19" s="111" t="str">
        <f>[63]원반!$E$14</f>
        <v>김화공업고</v>
      </c>
      <c r="N19" s="112" t="str">
        <f>[63]원반!$F$14</f>
        <v>30.60</v>
      </c>
      <c r="O19" s="110" t="str">
        <f>[63]원반!$C$15</f>
        <v>최재형</v>
      </c>
      <c r="P19" s="111" t="str">
        <f>[63]원반!$E$15</f>
        <v>충현고</v>
      </c>
      <c r="Q19" s="112" t="str">
        <f>[63]원반!$F$15</f>
        <v>21.12</v>
      </c>
      <c r="R19" s="110"/>
      <c r="S19" s="111"/>
      <c r="T19" s="112"/>
      <c r="U19" s="110"/>
      <c r="V19" s="111"/>
      <c r="W19" s="112"/>
      <c r="X19" s="110"/>
      <c r="Y19" s="111"/>
      <c r="Z19" s="119"/>
    </row>
    <row r="20" spans="1:26" ht="8.25" customHeight="1">
      <c r="A20" s="14"/>
    </row>
    <row r="21" spans="1:26" ht="8.25" customHeight="1">
      <c r="A21" s="14"/>
    </row>
    <row r="22" spans="1:26" ht="18" customHeight="1" thickBot="1">
      <c r="A22" s="14"/>
      <c r="B22" s="257" t="s">
        <v>75</v>
      </c>
      <c r="C22" s="257"/>
      <c r="D22" s="25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4"/>
      <c r="B23" s="88" t="s">
        <v>0</v>
      </c>
      <c r="C23" s="89"/>
      <c r="D23" s="90" t="s">
        <v>2</v>
      </c>
      <c r="E23" s="91"/>
      <c r="F23" s="89"/>
      <c r="G23" s="90" t="s">
        <v>3</v>
      </c>
      <c r="H23" s="91"/>
      <c r="I23" s="89"/>
      <c r="J23" s="90" t="s">
        <v>4</v>
      </c>
      <c r="K23" s="91"/>
      <c r="L23" s="89"/>
      <c r="M23" s="90" t="s">
        <v>5</v>
      </c>
      <c r="N23" s="91"/>
      <c r="O23" s="89"/>
      <c r="P23" s="90" t="s">
        <v>6</v>
      </c>
      <c r="Q23" s="91"/>
      <c r="R23" s="89"/>
      <c r="S23" s="90" t="s">
        <v>7</v>
      </c>
      <c r="T23" s="91"/>
      <c r="U23" s="89"/>
      <c r="V23" s="90" t="s">
        <v>8</v>
      </c>
      <c r="W23" s="91"/>
      <c r="X23" s="89"/>
      <c r="Y23" s="90" t="s">
        <v>9</v>
      </c>
      <c r="Z23" s="92"/>
    </row>
    <row r="24" spans="1:26" ht="14.5" thickBot="1">
      <c r="A24" s="14"/>
      <c r="B24" s="93" t="s">
        <v>1</v>
      </c>
      <c r="C24" s="2" t="s">
        <v>10</v>
      </c>
      <c r="D24" s="2" t="s">
        <v>11</v>
      </c>
      <c r="E24" s="2" t="s">
        <v>12</v>
      </c>
      <c r="F24" s="2" t="s">
        <v>10</v>
      </c>
      <c r="G24" s="2" t="s">
        <v>11</v>
      </c>
      <c r="H24" s="2" t="s">
        <v>12</v>
      </c>
      <c r="I24" s="2" t="s">
        <v>10</v>
      </c>
      <c r="J24" s="2" t="s">
        <v>11</v>
      </c>
      <c r="K24" s="2" t="s">
        <v>12</v>
      </c>
      <c r="L24" s="2" t="s">
        <v>10</v>
      </c>
      <c r="M24" s="2" t="s">
        <v>11</v>
      </c>
      <c r="N24" s="2" t="s">
        <v>12</v>
      </c>
      <c r="O24" s="2" t="s">
        <v>10</v>
      </c>
      <c r="P24" s="2" t="s">
        <v>11</v>
      </c>
      <c r="Q24" s="2" t="s">
        <v>12</v>
      </c>
      <c r="R24" s="2" t="s">
        <v>10</v>
      </c>
      <c r="S24" s="2" t="s">
        <v>11</v>
      </c>
      <c r="T24" s="2" t="s">
        <v>12</v>
      </c>
      <c r="U24" s="2" t="s">
        <v>10</v>
      </c>
      <c r="V24" s="2" t="s">
        <v>11</v>
      </c>
      <c r="W24" s="2" t="s">
        <v>12</v>
      </c>
      <c r="X24" s="2" t="s">
        <v>10</v>
      </c>
      <c r="Y24" s="2" t="s">
        <v>11</v>
      </c>
      <c r="Z24" s="94" t="s">
        <v>12</v>
      </c>
    </row>
    <row r="25" spans="1:26" s="9" customFormat="1" ht="13.5" customHeight="1" thickTop="1">
      <c r="A25" s="243">
        <v>1</v>
      </c>
      <c r="B25" s="95" t="s">
        <v>17</v>
      </c>
      <c r="C25" s="38" t="str">
        <f>[64]결승기록지!$C$11</f>
        <v>신현진</v>
      </c>
      <c r="D25" s="39" t="str">
        <f>[64]결승기록지!$E$11</f>
        <v>인일여자고</v>
      </c>
      <c r="E25" s="62" t="str">
        <f>[64]결승기록지!$F$11</f>
        <v>12.67</v>
      </c>
      <c r="F25" s="38" t="str">
        <f>[64]결승기록지!$C$12</f>
        <v>이유진</v>
      </c>
      <c r="G25" s="39" t="str">
        <f>[64]결승기록지!$E$12</f>
        <v>서울체육고</v>
      </c>
      <c r="H25" s="62" t="str">
        <f>[64]결승기록지!$F$12</f>
        <v>12.76</v>
      </c>
      <c r="I25" s="38" t="str">
        <f>[64]결승기록지!$C$13</f>
        <v>최희진</v>
      </c>
      <c r="J25" s="39" t="str">
        <f>[64]결승기록지!$E$13</f>
        <v>인천체육고</v>
      </c>
      <c r="K25" s="62" t="str">
        <f>[64]결승기록지!$F$13</f>
        <v>13.00</v>
      </c>
      <c r="L25" s="38" t="str">
        <f>[64]결승기록지!$C$14</f>
        <v>권민주</v>
      </c>
      <c r="M25" s="39" t="str">
        <f>[64]결승기록지!$E$14</f>
        <v>경북체육고</v>
      </c>
      <c r="N25" s="62" t="str">
        <f>[64]결승기록지!$F$14</f>
        <v>13.26</v>
      </c>
      <c r="O25" s="38" t="str">
        <f>[64]결승기록지!$C$15</f>
        <v>한성은</v>
      </c>
      <c r="P25" s="39" t="str">
        <f>[64]결승기록지!$E$15</f>
        <v>서울체육고</v>
      </c>
      <c r="Q25" s="62" t="str">
        <f>[64]결승기록지!$F$15</f>
        <v>13.65</v>
      </c>
      <c r="R25" s="38" t="str">
        <f>[64]결승기록지!$C$16</f>
        <v>김지원</v>
      </c>
      <c r="S25" s="39" t="str">
        <f>[64]결승기록지!$E$16</f>
        <v>신명고</v>
      </c>
      <c r="T25" s="62" t="str">
        <f>[64]결승기록지!$F$16</f>
        <v>14.00</v>
      </c>
      <c r="U25" s="38" t="str">
        <f>[64]결승기록지!$C$17</f>
        <v>김윤서</v>
      </c>
      <c r="V25" s="39" t="str">
        <f>[64]결승기록지!$E$17</f>
        <v>인천체육고</v>
      </c>
      <c r="W25" s="62" t="str">
        <f>[64]결승기록지!$F$17</f>
        <v>14.05</v>
      </c>
      <c r="X25" s="38"/>
      <c r="Y25" s="39"/>
      <c r="Z25" s="96"/>
    </row>
    <row r="26" spans="1:26" s="9" customFormat="1" ht="13.5" customHeight="1">
      <c r="A26" s="243"/>
      <c r="B26" s="97" t="s">
        <v>13</v>
      </c>
      <c r="C26" s="24"/>
      <c r="D26" s="25" t="str">
        <f>[64]결승기록지!$G$8</f>
        <v>0.1</v>
      </c>
      <c r="E26" s="28"/>
      <c r="F26" s="26"/>
      <c r="G26" s="25"/>
      <c r="H26" s="26"/>
      <c r="I26" s="26"/>
      <c r="J26" s="25"/>
      <c r="K26" s="26"/>
      <c r="L26" s="26"/>
      <c r="M26" s="25"/>
      <c r="N26" s="26"/>
      <c r="O26" s="26"/>
      <c r="P26" s="25"/>
      <c r="Q26" s="26"/>
      <c r="R26" s="26"/>
      <c r="S26" s="25"/>
      <c r="T26" s="26"/>
      <c r="U26" s="26"/>
      <c r="V26" s="25"/>
      <c r="W26" s="26"/>
      <c r="X26" s="26"/>
      <c r="Y26" s="26"/>
      <c r="Z26" s="98"/>
    </row>
    <row r="27" spans="1:26" s="9" customFormat="1" ht="13.5" customHeight="1">
      <c r="A27" s="13">
        <v>1</v>
      </c>
      <c r="B27" s="99" t="s">
        <v>16</v>
      </c>
      <c r="C27" s="41" t="str">
        <f>[65]결승기록지!$C$11</f>
        <v>이채진</v>
      </c>
      <c r="D27" s="42" t="str">
        <f>[65]결승기록지!$E$11</f>
        <v>경명여자고</v>
      </c>
      <c r="E27" s="63" t="str">
        <f>[65]결승기록지!$F$11</f>
        <v>1:02.04</v>
      </c>
      <c r="F27" s="41" t="str">
        <f>[65]결승기록지!$C$12</f>
        <v>김희윤</v>
      </c>
      <c r="G27" s="42" t="str">
        <f>[65]결승기록지!$E$12</f>
        <v>인일여자고</v>
      </c>
      <c r="H27" s="63" t="str">
        <f>[65]결승기록지!$F$12</f>
        <v>1:02.16</v>
      </c>
      <c r="I27" s="41" t="str">
        <f>[65]결승기록지!$C$13</f>
        <v>이주현</v>
      </c>
      <c r="J27" s="42" t="str">
        <f>[65]결승기록지!$E$13</f>
        <v>경기소래고</v>
      </c>
      <c r="K27" s="63" t="str">
        <f>[65]결승기록지!$F$13</f>
        <v>1:05.13</v>
      </c>
      <c r="L27" s="41" t="str">
        <f>[65]결승기록지!$C$14</f>
        <v>오서윤</v>
      </c>
      <c r="M27" s="42" t="str">
        <f>[65]결승기록지!$E$14</f>
        <v>경기덕계고</v>
      </c>
      <c r="N27" s="63" t="str">
        <f>[65]결승기록지!$F$14</f>
        <v>1:05.25</v>
      </c>
      <c r="O27" s="41" t="str">
        <f>[65]결승기록지!$C$15</f>
        <v>김도윤</v>
      </c>
      <c r="P27" s="42" t="str">
        <f>[65]결승기록지!$E$15</f>
        <v>속초여자고</v>
      </c>
      <c r="Q27" s="63" t="str">
        <f>[65]결승기록지!$F$15</f>
        <v>1:10.44</v>
      </c>
      <c r="R27" s="41"/>
      <c r="S27" s="42"/>
      <c r="T27" s="63"/>
      <c r="U27" s="41"/>
      <c r="V27" s="42"/>
      <c r="W27" s="63"/>
      <c r="X27" s="41"/>
      <c r="Y27" s="42"/>
      <c r="Z27" s="100"/>
    </row>
    <row r="28" spans="1:26" s="9" customFormat="1" ht="13.5" customHeight="1">
      <c r="A28" s="13">
        <v>4</v>
      </c>
      <c r="B28" s="99" t="s">
        <v>28</v>
      </c>
      <c r="C28" s="41" t="str">
        <f>[66]결승기록지!$C$11</f>
        <v>이보라</v>
      </c>
      <c r="D28" s="42" t="str">
        <f>[66]결승기록지!$E$11</f>
        <v>전북체육고</v>
      </c>
      <c r="E28" s="43" t="str">
        <f>[66]결승기록지!$F$11</f>
        <v>4:53.12</v>
      </c>
      <c r="F28" s="41" t="str">
        <f>[66]결승기록지!$C$12</f>
        <v>김예나</v>
      </c>
      <c r="G28" s="42" t="str">
        <f>[66]결승기록지!$E$12</f>
        <v>전북체육고</v>
      </c>
      <c r="H28" s="43" t="str">
        <f>[66]결승기록지!$F$12</f>
        <v>4:55.42</v>
      </c>
      <c r="I28" s="41" t="str">
        <f>[66]결승기록지!$C$13</f>
        <v>양경정</v>
      </c>
      <c r="J28" s="42" t="str">
        <f>[66]결승기록지!$E$13</f>
        <v>전곡고</v>
      </c>
      <c r="K28" s="43" t="str">
        <f>[66]결승기록지!$F$13</f>
        <v>4:57.16</v>
      </c>
      <c r="L28" s="41" t="str">
        <f>[66]결승기록지!$C$14</f>
        <v>김지혜</v>
      </c>
      <c r="M28" s="42" t="str">
        <f>[66]결승기록지!$E$14</f>
        <v>서울체육고</v>
      </c>
      <c r="N28" s="43" t="str">
        <f>[66]결승기록지!$F$14</f>
        <v>4:58.34</v>
      </c>
      <c r="O28" s="41" t="str">
        <f>[66]결승기록지!$C$15</f>
        <v>유소빈</v>
      </c>
      <c r="P28" s="42" t="str">
        <f>[66]결승기록지!$E$15</f>
        <v>속초여자고</v>
      </c>
      <c r="Q28" s="43" t="str">
        <f>[66]결승기록지!$F$15</f>
        <v>5:09.17</v>
      </c>
      <c r="R28" s="41" t="str">
        <f>[66]결승기록지!$C$16</f>
        <v>박서연</v>
      </c>
      <c r="S28" s="42" t="str">
        <f>[66]결승기록지!$E$16</f>
        <v>경기체육고</v>
      </c>
      <c r="T28" s="43" t="str">
        <f>[66]결승기록지!$F$16</f>
        <v>5:31.20</v>
      </c>
      <c r="U28" s="41"/>
      <c r="V28" s="42"/>
      <c r="W28" s="43"/>
      <c r="X28" s="41"/>
      <c r="Y28" s="42"/>
      <c r="Z28" s="100"/>
    </row>
    <row r="29" spans="1:26" s="9" customFormat="1" ht="13.5" customHeight="1">
      <c r="A29" s="13">
        <v>2</v>
      </c>
      <c r="B29" s="99" t="s">
        <v>67</v>
      </c>
      <c r="C29" s="41" t="str">
        <f>[67]결승기록지!$C$11</f>
        <v>류수영</v>
      </c>
      <c r="D29" s="42" t="str">
        <f>[67]결승기록지!$E$11</f>
        <v>김천한일여자고</v>
      </c>
      <c r="E29" s="64" t="str">
        <f>[67]결승기록지!$F$11</f>
        <v>21:32.33</v>
      </c>
      <c r="F29" s="41" t="str">
        <f>[67]결승기록지!$C$12</f>
        <v>박상희</v>
      </c>
      <c r="G29" s="42" t="str">
        <f>[67]결승기록지!$E$12</f>
        <v>광주체육고</v>
      </c>
      <c r="H29" s="64" t="str">
        <f>[67]결승기록지!$F$12</f>
        <v>22:15.13</v>
      </c>
      <c r="I29" s="41" t="str">
        <f>[67]결승기록지!$C$13</f>
        <v>유소원</v>
      </c>
      <c r="J29" s="42" t="str">
        <f>[67]결승기록지!$E$13</f>
        <v>속초여자고</v>
      </c>
      <c r="K29" s="64" t="str">
        <f>[67]결승기록지!$F$13</f>
        <v>24:32.02</v>
      </c>
      <c r="L29" s="41"/>
      <c r="M29" s="42"/>
      <c r="N29" s="64"/>
      <c r="O29" s="41"/>
      <c r="P29" s="42"/>
      <c r="Q29" s="64"/>
      <c r="R29" s="41"/>
      <c r="S29" s="42"/>
      <c r="T29" s="64"/>
      <c r="U29" s="41"/>
      <c r="V29" s="42"/>
      <c r="W29" s="64"/>
      <c r="X29" s="41"/>
      <c r="Y29" s="42"/>
      <c r="Z29" s="101"/>
    </row>
    <row r="30" spans="1:26" s="9" customFormat="1" ht="13.5" customHeight="1">
      <c r="A30" s="243">
        <v>2</v>
      </c>
      <c r="B30" s="102" t="s">
        <v>18</v>
      </c>
      <c r="C30" s="65" t="str">
        <f>[68]결승기록지!$C$11</f>
        <v>정연지</v>
      </c>
      <c r="D30" s="66" t="str">
        <f>[68]결승기록지!$E$11</f>
        <v>인천체육고</v>
      </c>
      <c r="E30" s="67" t="str">
        <f>[68]결승기록지!$F$11</f>
        <v>16.20</v>
      </c>
      <c r="F30" s="65" t="str">
        <f>[68]결승기록지!$C$12</f>
        <v>고민지</v>
      </c>
      <c r="G30" s="66" t="str">
        <f>[68]결승기록지!$E$12</f>
        <v>동광고</v>
      </c>
      <c r="H30" s="67" t="str">
        <f>[68]결승기록지!$F$12</f>
        <v>18.32</v>
      </c>
      <c r="I30" s="54" t="str">
        <f>[68]결승기록지!$C$13</f>
        <v>전지혜</v>
      </c>
      <c r="J30" s="66" t="str">
        <f>[68]결승기록지!$E$13</f>
        <v>신명고</v>
      </c>
      <c r="K30" s="67" t="str">
        <f>[68]결승기록지!$F$13</f>
        <v>18.52</v>
      </c>
      <c r="L30" s="65" t="str">
        <f>[68]결승기록지!$C$14</f>
        <v>문수빈</v>
      </c>
      <c r="M30" s="66" t="str">
        <f>[68]결승기록지!$E$14</f>
        <v>인일여자고</v>
      </c>
      <c r="N30" s="67" t="str">
        <f>[68]결승기록지!$F$14</f>
        <v>19.26</v>
      </c>
      <c r="O30" s="65"/>
      <c r="P30" s="66"/>
      <c r="Q30" s="67"/>
      <c r="R30" s="68"/>
      <c r="S30" s="69"/>
      <c r="T30" s="52"/>
      <c r="U30" s="68"/>
      <c r="V30" s="69"/>
      <c r="W30" s="52"/>
      <c r="X30" s="68"/>
      <c r="Y30" s="69"/>
      <c r="Z30" s="103"/>
    </row>
    <row r="31" spans="1:26" s="9" customFormat="1" ht="13.5" customHeight="1">
      <c r="A31" s="243"/>
      <c r="B31" s="97" t="s">
        <v>13</v>
      </c>
      <c r="C31" s="70"/>
      <c r="D31" s="35" t="str">
        <f>[68]결승기록지!$G$8</f>
        <v>0.3</v>
      </c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98"/>
    </row>
    <row r="32" spans="1:26" s="9" customFormat="1" ht="13.5" customHeight="1">
      <c r="A32" s="13">
        <v>2</v>
      </c>
      <c r="B32" s="99" t="s">
        <v>14</v>
      </c>
      <c r="C32" s="48" t="str">
        <f>[69]높이!$C$11</f>
        <v>강서현</v>
      </c>
      <c r="D32" s="49" t="str">
        <f>[69]높이!$E$11</f>
        <v>충남체육고</v>
      </c>
      <c r="E32" s="50" t="str">
        <f>[69]높이!$F$11</f>
        <v>1.55</v>
      </c>
      <c r="F32" s="71" t="str">
        <f>[69]높이!$C$12</f>
        <v>구다연</v>
      </c>
      <c r="G32" s="72" t="str">
        <f>[69]높이!$E$12</f>
        <v>서울체육고</v>
      </c>
      <c r="H32" s="73" t="str">
        <f>[69]높이!$F$12</f>
        <v>1.55</v>
      </c>
      <c r="I32" s="71" t="str">
        <f>[69]높이!$C$13</f>
        <v>이유나</v>
      </c>
      <c r="J32" s="72" t="str">
        <f>[69]높이!$E$13</f>
        <v>서울체육고</v>
      </c>
      <c r="K32" s="73" t="str">
        <f>[69]높이!$F$13</f>
        <v>1.10</v>
      </c>
      <c r="L32" s="74"/>
      <c r="M32" s="75"/>
      <c r="N32" s="76"/>
      <c r="O32" s="74"/>
      <c r="P32" s="75"/>
      <c r="Q32" s="76"/>
      <c r="R32" s="74"/>
      <c r="S32" s="75"/>
      <c r="T32" s="76"/>
      <c r="U32" s="74"/>
      <c r="V32" s="75"/>
      <c r="W32" s="76"/>
      <c r="X32" s="74"/>
      <c r="Y32" s="75"/>
      <c r="Z32" s="104"/>
    </row>
    <row r="33" spans="1:26" s="9" customFormat="1" ht="13.5" customHeight="1">
      <c r="A33" s="243">
        <v>1</v>
      </c>
      <c r="B33" s="105" t="s">
        <v>22</v>
      </c>
      <c r="C33" s="48" t="str">
        <f>[69]멀리!$C$11</f>
        <v>김민지</v>
      </c>
      <c r="D33" s="49" t="str">
        <f>[69]멀리!$E$11</f>
        <v>경기소래고</v>
      </c>
      <c r="E33" s="50" t="str">
        <f>[69]멀리!$F$11</f>
        <v>4.99</v>
      </c>
      <c r="F33" s="51" t="str">
        <f>[69]멀리!$C$12</f>
        <v>김서현</v>
      </c>
      <c r="G33" s="52" t="str">
        <f>[69]멀리!$E$12</f>
        <v>인천체육고</v>
      </c>
      <c r="H33" s="53" t="str">
        <f>[69]멀리!$F$12</f>
        <v>4.37</v>
      </c>
      <c r="I33" s="51"/>
      <c r="J33" s="52"/>
      <c r="K33" s="53"/>
      <c r="L33" s="51"/>
      <c r="M33" s="52"/>
      <c r="N33" s="53"/>
      <c r="O33" s="51"/>
      <c r="P33" s="52"/>
      <c r="Q33" s="53"/>
      <c r="R33" s="51"/>
      <c r="S33" s="52"/>
      <c r="T33" s="53"/>
      <c r="U33" s="51"/>
      <c r="V33" s="52"/>
      <c r="W33" s="53"/>
      <c r="X33" s="51"/>
      <c r="Y33" s="52"/>
      <c r="Z33" s="106"/>
    </row>
    <row r="34" spans="1:26" s="9" customFormat="1" ht="13.5" customHeight="1">
      <c r="A34" s="243"/>
      <c r="B34" s="107" t="s">
        <v>68</v>
      </c>
      <c r="C34" s="32"/>
      <c r="D34" s="36" t="str">
        <f>[69]멀리!$G$11</f>
        <v>0.4</v>
      </c>
      <c r="E34" s="28"/>
      <c r="F34" s="32"/>
      <c r="G34" s="37" t="str">
        <f>[69]멀리!$G$12</f>
        <v>1.1</v>
      </c>
      <c r="H34" s="133"/>
      <c r="I34" s="28"/>
      <c r="J34" s="28"/>
      <c r="K34" s="28"/>
      <c r="L34" s="32"/>
      <c r="M34" s="28"/>
      <c r="N34" s="28"/>
      <c r="O34" s="132"/>
      <c r="P34" s="28"/>
      <c r="Q34" s="28"/>
      <c r="R34" s="32"/>
      <c r="S34" s="28"/>
      <c r="T34" s="22"/>
      <c r="U34" s="132"/>
      <c r="V34" s="28"/>
      <c r="W34" s="28"/>
      <c r="X34" s="132"/>
      <c r="Y34" s="28"/>
      <c r="Z34" s="108"/>
    </row>
    <row r="35" spans="1:26" s="9" customFormat="1" ht="13.5" customHeight="1">
      <c r="A35" s="20">
        <v>1</v>
      </c>
      <c r="B35" s="99" t="s">
        <v>74</v>
      </c>
      <c r="C35" s="41" t="str">
        <f>[69]포환!$C$11</f>
        <v>최가은</v>
      </c>
      <c r="D35" s="42" t="str">
        <f>[69]포환!$E$11</f>
        <v>충북체육고</v>
      </c>
      <c r="E35" s="77" t="str">
        <f>[69]포환!$F$11</f>
        <v>12.11</v>
      </c>
      <c r="F35" s="41" t="str">
        <f>[69]포환!$C$12</f>
        <v>신재민</v>
      </c>
      <c r="G35" s="42" t="str">
        <f>[69]포환!$E$12</f>
        <v>서울체육고</v>
      </c>
      <c r="H35" s="77" t="str">
        <f>[69]포환!$F$12</f>
        <v>11.19</v>
      </c>
      <c r="I35" s="41" t="str">
        <f>[69]포환!$C$13</f>
        <v>이선희</v>
      </c>
      <c r="J35" s="42" t="str">
        <f>[69]포환!$E$13</f>
        <v>평촌경영고</v>
      </c>
      <c r="K35" s="77" t="str">
        <f>[69]포환!$F$13</f>
        <v>10.19</v>
      </c>
      <c r="L35" s="41" t="str">
        <f>[69]포환!$C$14</f>
        <v>최다은</v>
      </c>
      <c r="M35" s="42" t="str">
        <f>[69]포환!$E$14</f>
        <v>경남체육고</v>
      </c>
      <c r="N35" s="60" t="str">
        <f>[69]포환!$F$14</f>
        <v>9.56</v>
      </c>
      <c r="O35" s="61"/>
      <c r="P35" s="42"/>
      <c r="Q35" s="63"/>
      <c r="R35" s="41"/>
      <c r="S35" s="42"/>
      <c r="T35" s="43"/>
      <c r="U35" s="61"/>
      <c r="V35" s="42"/>
      <c r="W35" s="43"/>
      <c r="X35" s="61"/>
      <c r="Y35" s="42"/>
      <c r="Z35" s="100"/>
    </row>
    <row r="36" spans="1:26" s="9" customFormat="1" ht="13.5" customHeight="1" thickBot="1">
      <c r="A36" s="13">
        <v>3</v>
      </c>
      <c r="B36" s="109" t="s">
        <v>25</v>
      </c>
      <c r="C36" s="110" t="str">
        <f>[69]원반!$C$11</f>
        <v>박서현</v>
      </c>
      <c r="D36" s="111" t="str">
        <f>[69]원반!$E$11</f>
        <v>경남체육고</v>
      </c>
      <c r="E36" s="112" t="str">
        <f>[69]원반!$F$11</f>
        <v>37.35</v>
      </c>
      <c r="F36" s="110" t="str">
        <f>[69]원반!$C$12</f>
        <v>조수민</v>
      </c>
      <c r="G36" s="111" t="str">
        <f>[69]원반!$E$12</f>
        <v>경북체육고</v>
      </c>
      <c r="H36" s="112" t="str">
        <f>[69]원반!$F$12</f>
        <v>32.00</v>
      </c>
      <c r="I36" s="110" t="str">
        <f>[69]원반!$C$13</f>
        <v>임현아</v>
      </c>
      <c r="J36" s="111" t="str">
        <f>[69]원반!$E$13</f>
        <v>경기체육고</v>
      </c>
      <c r="K36" s="112" t="str">
        <f>[69]원반!$F$13</f>
        <v>27.07</v>
      </c>
      <c r="L36" s="110"/>
      <c r="M36" s="111"/>
      <c r="N36" s="112"/>
      <c r="O36" s="110"/>
      <c r="P36" s="111"/>
      <c r="Q36" s="112"/>
      <c r="R36" s="110"/>
      <c r="S36" s="111"/>
      <c r="T36" s="112"/>
      <c r="U36" s="110"/>
      <c r="V36" s="111"/>
      <c r="W36" s="112"/>
      <c r="X36" s="113"/>
      <c r="Y36" s="111"/>
      <c r="Z36" s="114"/>
    </row>
    <row r="37" spans="1:26">
      <c r="B37" s="115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</sheetData>
  <mergeCells count="11">
    <mergeCell ref="A13:A14"/>
    <mergeCell ref="E2:T2"/>
    <mergeCell ref="B3:C3"/>
    <mergeCell ref="F3:S3"/>
    <mergeCell ref="B5:D5"/>
    <mergeCell ref="A8:A9"/>
    <mergeCell ref="A16:A17"/>
    <mergeCell ref="B22:D22"/>
    <mergeCell ref="A25:A26"/>
    <mergeCell ref="A30:A31"/>
    <mergeCell ref="A33:A34"/>
  </mergeCells>
  <phoneticPr fontId="2" type="noConversion"/>
  <pageMargins left="0.36" right="0.3" top="0.52" bottom="0.53" header="0.53" footer="0.5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남중</vt:lpstr>
      <vt:lpstr>여중</vt:lpstr>
      <vt:lpstr>중 1학년부 </vt:lpstr>
      <vt:lpstr>남고</vt:lpstr>
      <vt:lpstr>여고</vt:lpstr>
      <vt:lpstr>고 1학년부</vt:lpstr>
      <vt:lpstr>'고 1학년부'!Print_Area</vt:lpstr>
      <vt:lpstr>남중!Print_Area</vt:lpstr>
      <vt:lpstr>여중!Print_Area</vt:lpstr>
      <vt:lpstr>'중 1학년부 '!Print_Area</vt:lpstr>
    </vt:vector>
  </TitlesOfParts>
  <Company>대한육상경기연맹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user</cp:lastModifiedBy>
  <cp:lastPrinted>2020-07-19T04:09:00Z</cp:lastPrinted>
  <dcterms:created xsi:type="dcterms:W3CDTF">1999-06-20T15:40:19Z</dcterms:created>
  <dcterms:modified xsi:type="dcterms:W3CDTF">2020-08-26T11:20:55Z</dcterms:modified>
</cp:coreProperties>
</file>