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8" yWindow="60" windowWidth="11256" windowHeight="7488" activeTab="3"/>
  </bookViews>
  <sheets>
    <sheet name="남중" sheetId="14" r:id="rId1"/>
    <sheet name="여중" sheetId="15" r:id="rId2"/>
    <sheet name="중 1학년부 " sheetId="16" r:id="rId3"/>
    <sheet name="남고" sheetId="11" r:id="rId4"/>
    <sheet name="여고" sheetId="12" r:id="rId5"/>
    <sheet name="고 1학년부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Print_Area" localSheetId="5">'고 1학년부'!$A$1:$Z$35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44525"/>
</workbook>
</file>

<file path=xl/calcChain.xml><?xml version="1.0" encoding="utf-8"?>
<calcChain xmlns="http://schemas.openxmlformats.org/spreadsheetml/2006/main">
  <c r="K26" i="16" l="1"/>
  <c r="J26" i="16"/>
  <c r="I26" i="16"/>
  <c r="H26" i="16"/>
  <c r="G26" i="16"/>
  <c r="F26" i="16"/>
  <c r="E26" i="16"/>
  <c r="D26" i="16"/>
  <c r="C26" i="16"/>
  <c r="S25" i="16"/>
  <c r="M25" i="16"/>
  <c r="G25" i="16"/>
  <c r="D25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D21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M13" i="16"/>
  <c r="J13" i="16"/>
  <c r="G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D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K31" i="15"/>
  <c r="J31" i="15"/>
  <c r="I31" i="15"/>
  <c r="H31" i="15"/>
  <c r="G31" i="15"/>
  <c r="F31" i="15"/>
  <c r="E31" i="15"/>
  <c r="D31" i="15"/>
  <c r="C31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P27" i="15"/>
  <c r="M27" i="15"/>
  <c r="J27" i="15"/>
  <c r="G27" i="15"/>
  <c r="D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Y25" i="15"/>
  <c r="V25" i="15"/>
  <c r="S25" i="15"/>
  <c r="P25" i="15"/>
  <c r="M25" i="15"/>
  <c r="J25" i="15"/>
  <c r="G25" i="15"/>
  <c r="D25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X21" i="15"/>
  <c r="U21" i="15"/>
  <c r="R21" i="15"/>
  <c r="O21" i="15"/>
  <c r="L21" i="15"/>
  <c r="I21" i="15"/>
  <c r="F21" i="15"/>
  <c r="C21" i="15"/>
  <c r="Z20" i="15"/>
  <c r="Y20" i="15"/>
  <c r="W20" i="15"/>
  <c r="V20" i="15"/>
  <c r="T20" i="15"/>
  <c r="S20" i="15"/>
  <c r="Q20" i="15"/>
  <c r="P20" i="15"/>
  <c r="N20" i="15"/>
  <c r="M20" i="15"/>
  <c r="K20" i="15"/>
  <c r="J20" i="15"/>
  <c r="H20" i="15"/>
  <c r="G20" i="15"/>
  <c r="E20" i="15"/>
  <c r="D20" i="15"/>
  <c r="R19" i="15"/>
  <c r="O19" i="15"/>
  <c r="L19" i="15"/>
  <c r="I19" i="15"/>
  <c r="F19" i="15"/>
  <c r="C19" i="15"/>
  <c r="T18" i="15"/>
  <c r="S18" i="15"/>
  <c r="Q18" i="15"/>
  <c r="P18" i="15"/>
  <c r="N18" i="15"/>
  <c r="M18" i="15"/>
  <c r="K18" i="15"/>
  <c r="J18" i="15"/>
  <c r="H18" i="15"/>
  <c r="G18" i="15"/>
  <c r="E18" i="15"/>
  <c r="D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D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D8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K31" i="14"/>
  <c r="J31" i="14"/>
  <c r="I31" i="14"/>
  <c r="H31" i="14"/>
  <c r="G31" i="14"/>
  <c r="F31" i="14"/>
  <c r="E31" i="14"/>
  <c r="D31" i="14"/>
  <c r="C31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7" i="14"/>
  <c r="V27" i="14"/>
  <c r="S27" i="14"/>
  <c r="P27" i="14"/>
  <c r="M27" i="14"/>
  <c r="J27" i="14"/>
  <c r="G27" i="14"/>
  <c r="D27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5" i="14"/>
  <c r="V25" i="14"/>
  <c r="S25" i="14"/>
  <c r="P25" i="14"/>
  <c r="M25" i="14"/>
  <c r="J25" i="14"/>
  <c r="G25" i="14"/>
  <c r="D25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K22" i="14"/>
  <c r="J22" i="14"/>
  <c r="I22" i="14"/>
  <c r="H22" i="14"/>
  <c r="G22" i="14"/>
  <c r="F22" i="14"/>
  <c r="E22" i="14"/>
  <c r="D22" i="14"/>
  <c r="C22" i="14"/>
  <c r="U21" i="14"/>
  <c r="R21" i="14"/>
  <c r="O21" i="14"/>
  <c r="L21" i="14"/>
  <c r="I21" i="14"/>
  <c r="F21" i="14"/>
  <c r="C21" i="14"/>
  <c r="W20" i="14"/>
  <c r="V20" i="14"/>
  <c r="T20" i="14"/>
  <c r="S20" i="14"/>
  <c r="Q20" i="14"/>
  <c r="P20" i="14"/>
  <c r="N20" i="14"/>
  <c r="M20" i="14"/>
  <c r="K20" i="14"/>
  <c r="J20" i="14"/>
  <c r="H20" i="14"/>
  <c r="G20" i="14"/>
  <c r="E20" i="14"/>
  <c r="D20" i="14"/>
  <c r="L19" i="14"/>
  <c r="I19" i="14"/>
  <c r="F19" i="14"/>
  <c r="C19" i="14"/>
  <c r="N18" i="14"/>
  <c r="M18" i="14"/>
  <c r="K18" i="14"/>
  <c r="J18" i="14"/>
  <c r="H18" i="14"/>
  <c r="G18" i="14"/>
  <c r="E18" i="14"/>
  <c r="D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E31" i="13" l="1"/>
  <c r="C23" i="12" l="1"/>
  <c r="F23" i="12"/>
  <c r="I23" i="12"/>
  <c r="L23" i="12"/>
  <c r="O23" i="12"/>
  <c r="R23" i="12"/>
  <c r="T22" i="12"/>
  <c r="S22" i="12"/>
  <c r="Q22" i="12"/>
  <c r="P22" i="12"/>
  <c r="N22" i="12"/>
  <c r="M22" i="12"/>
  <c r="K22" i="12"/>
  <c r="J22" i="12"/>
  <c r="H22" i="12"/>
  <c r="G22" i="12"/>
  <c r="E22" i="12"/>
  <c r="D22" i="12"/>
  <c r="C23" i="11" l="1"/>
  <c r="F23" i="11"/>
  <c r="I23" i="11"/>
  <c r="L23" i="11"/>
  <c r="O23" i="11"/>
  <c r="R23" i="11"/>
  <c r="U23" i="11"/>
  <c r="X23" i="11"/>
  <c r="Z22" i="11"/>
  <c r="Y22" i="11"/>
  <c r="W22" i="11"/>
  <c r="V22" i="11"/>
  <c r="T22" i="11"/>
  <c r="S22" i="11"/>
  <c r="Q22" i="11"/>
  <c r="P22" i="11"/>
  <c r="N22" i="11"/>
  <c r="M22" i="11"/>
  <c r="K22" i="11"/>
  <c r="J22" i="11"/>
  <c r="H22" i="11"/>
  <c r="G22" i="11"/>
  <c r="E22" i="11"/>
  <c r="D22" i="11"/>
  <c r="Z11" i="13" l="1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G27" i="13" l="1"/>
  <c r="F27" i="13"/>
  <c r="D27" i="13"/>
  <c r="C27" i="13"/>
  <c r="D25" i="13" l="1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17" i="13" l="1"/>
  <c r="G17" i="13"/>
  <c r="J17" i="13"/>
  <c r="M17" i="13"/>
  <c r="P17" i="13"/>
  <c r="S17" i="13"/>
  <c r="V17" i="13"/>
  <c r="Y17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W34" i="12" l="1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Z34" i="11" l="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X21" i="11" l="1"/>
  <c r="C21" i="11" l="1"/>
  <c r="F21" i="11"/>
  <c r="I21" i="11"/>
  <c r="L21" i="11"/>
  <c r="O21" i="11"/>
  <c r="R21" i="11"/>
  <c r="U21" i="11"/>
  <c r="Z20" i="11"/>
  <c r="Y20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Z33" i="12" l="1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O21" i="12" l="1"/>
  <c r="Q20" i="12"/>
  <c r="P20" i="12"/>
  <c r="L21" i="12"/>
  <c r="N20" i="12"/>
  <c r="M20" i="12"/>
  <c r="I21" i="12"/>
  <c r="K20" i="12"/>
  <c r="J20" i="12"/>
  <c r="F21" i="12"/>
  <c r="H20" i="12"/>
  <c r="G20" i="12"/>
  <c r="C21" i="12"/>
  <c r="E20" i="12"/>
  <c r="D20" i="12"/>
  <c r="D29" i="12" l="1"/>
  <c r="G29" i="12"/>
  <c r="J29" i="12"/>
  <c r="M29" i="12"/>
  <c r="P29" i="12"/>
  <c r="S29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Z30" i="11" l="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T18" i="13" l="1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Z12" i="12" l="1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12" i="11" l="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7" i="12" l="1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Z17" i="11" l="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31" i="12" l="1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J29" i="11" l="1"/>
  <c r="M29" i="11"/>
  <c r="P29" i="11"/>
  <c r="S29" i="11"/>
  <c r="V29" i="11"/>
  <c r="Y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D29" i="11"/>
  <c r="G29" i="11"/>
  <c r="E28" i="11"/>
  <c r="H28" i="11"/>
  <c r="G28" i="11"/>
  <c r="F28" i="11"/>
  <c r="D28" i="11"/>
  <c r="C28" i="11"/>
  <c r="Z14" i="12" l="1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Z14" i="11" l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9" i="12" l="1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D16" i="11" l="1"/>
  <c r="N15" i="11"/>
  <c r="M15" i="11"/>
  <c r="L15" i="11"/>
  <c r="K15" i="11"/>
  <c r="J15" i="11"/>
  <c r="I15" i="11"/>
  <c r="H15" i="11"/>
  <c r="G15" i="11"/>
  <c r="F15" i="11"/>
  <c r="E15" i="11"/>
  <c r="D15" i="11"/>
  <c r="C15" i="11"/>
  <c r="D10" i="12" l="1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D10" i="11" l="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T28" i="13" l="1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Z12" i="13" l="1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V27" i="11" l="1"/>
  <c r="D30" i="13" l="1"/>
  <c r="D14" i="13" l="1"/>
  <c r="H13" i="13"/>
  <c r="G13" i="13"/>
  <c r="F13" i="13"/>
  <c r="E13" i="13"/>
  <c r="D13" i="13"/>
  <c r="C13" i="13"/>
  <c r="Y27" i="11" l="1"/>
  <c r="Z26" i="11"/>
  <c r="Y26" i="11"/>
  <c r="X26" i="11"/>
  <c r="W26" i="11"/>
  <c r="V26" i="11"/>
  <c r="U26" i="11"/>
  <c r="S27" i="11"/>
  <c r="T26" i="11"/>
  <c r="S26" i="11"/>
  <c r="R26" i="11"/>
  <c r="P27" i="11"/>
  <c r="Q26" i="11"/>
  <c r="P26" i="11"/>
  <c r="O26" i="11"/>
  <c r="M27" i="11"/>
  <c r="N26" i="11"/>
  <c r="M26" i="11"/>
  <c r="L26" i="11"/>
  <c r="J27" i="11"/>
  <c r="K26" i="11"/>
  <c r="J26" i="11"/>
  <c r="I26" i="11"/>
  <c r="G27" i="11"/>
  <c r="H26" i="11"/>
  <c r="G26" i="11"/>
  <c r="F26" i="11"/>
  <c r="D27" i="11"/>
  <c r="E26" i="11"/>
  <c r="D26" i="11"/>
  <c r="C26" i="11"/>
  <c r="D31" i="13" l="1"/>
  <c r="C31" i="13"/>
  <c r="T24" i="12" l="1"/>
  <c r="S24" i="12"/>
  <c r="R24" i="12"/>
  <c r="K24" i="12"/>
  <c r="J24" i="12"/>
  <c r="I24" i="12"/>
  <c r="H24" i="12"/>
  <c r="G24" i="12"/>
  <c r="F24" i="12"/>
  <c r="E24" i="12"/>
  <c r="D24" i="12"/>
  <c r="C24" i="12"/>
  <c r="K29" i="13" l="1"/>
  <c r="J29" i="13"/>
  <c r="I29" i="13"/>
  <c r="H29" i="13"/>
  <c r="G29" i="13"/>
  <c r="F29" i="13"/>
  <c r="E29" i="13"/>
  <c r="D29" i="13"/>
  <c r="C29" i="13"/>
  <c r="Z15" i="12" l="1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D16" i="12"/>
  <c r="E15" i="12"/>
  <c r="D15" i="12"/>
  <c r="C15" i="12"/>
  <c r="N18" i="12" l="1"/>
  <c r="M18" i="12"/>
  <c r="L18" i="12"/>
  <c r="K18" i="12"/>
  <c r="J18" i="12"/>
  <c r="I18" i="12"/>
  <c r="G18" i="12"/>
  <c r="F18" i="12"/>
  <c r="E18" i="12"/>
  <c r="D18" i="12"/>
  <c r="C18" i="12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Z33" i="11" l="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W19" i="11" l="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D19" i="11"/>
  <c r="C19" i="11"/>
  <c r="K34" i="13" l="1"/>
  <c r="J34" i="13"/>
  <c r="I34" i="13"/>
  <c r="H34" i="13"/>
  <c r="G34" i="13"/>
  <c r="F34" i="13"/>
  <c r="E34" i="13"/>
  <c r="D34" i="13"/>
  <c r="C34" i="13"/>
  <c r="Z13" i="11" l="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Z32" i="12" l="1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Z13" i="12" l="1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Z7" i="12" l="1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Y11" i="11" l="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Y11" i="12" l="1"/>
  <c r="X11" i="12"/>
  <c r="V11" i="12"/>
  <c r="W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W26" i="13" l="1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25" i="12" l="1"/>
  <c r="M25" i="12"/>
  <c r="L25" i="12"/>
  <c r="K25" i="12"/>
  <c r="J25" i="12"/>
  <c r="I25" i="12"/>
  <c r="H25" i="12"/>
  <c r="G25" i="12"/>
  <c r="F25" i="12"/>
  <c r="E25" i="12"/>
  <c r="D25" i="12"/>
  <c r="C25" i="12"/>
  <c r="Z10" i="13" l="1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Z7" i="11" l="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Z32" i="11" l="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D9" i="13" l="1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J33" i="13" l="1"/>
  <c r="K32" i="13"/>
  <c r="J32" i="13"/>
  <c r="I32" i="13"/>
  <c r="G33" i="13"/>
  <c r="H32" i="13"/>
  <c r="G32" i="13"/>
  <c r="F32" i="13"/>
  <c r="D33" i="13"/>
  <c r="E32" i="13"/>
  <c r="D32" i="13"/>
  <c r="C32" i="13"/>
  <c r="J27" i="12" l="1"/>
  <c r="M27" i="12"/>
  <c r="P27" i="12"/>
  <c r="S27" i="12"/>
  <c r="V27" i="12"/>
  <c r="Y27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G27" i="12"/>
  <c r="H26" i="12"/>
  <c r="G26" i="12"/>
  <c r="F26" i="12"/>
  <c r="D27" i="12"/>
  <c r="E26" i="12"/>
  <c r="D26" i="12"/>
  <c r="C26" i="12"/>
  <c r="Z31" i="11" l="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E24" i="11" l="1"/>
  <c r="K15" i="13"/>
  <c r="J15" i="13"/>
  <c r="I15" i="13"/>
  <c r="H15" i="13"/>
  <c r="G15" i="13"/>
  <c r="F15" i="13"/>
  <c r="E15" i="13"/>
  <c r="D15" i="13"/>
  <c r="C15" i="13"/>
  <c r="N24" i="11" l="1"/>
  <c r="M24" i="11"/>
  <c r="L24" i="11"/>
  <c r="K24" i="11"/>
  <c r="J24" i="11"/>
  <c r="I24" i="11"/>
  <c r="H24" i="11"/>
  <c r="G24" i="11"/>
  <c r="F24" i="11"/>
  <c r="D24" i="11"/>
  <c r="C24" i="11"/>
  <c r="W30" i="12" l="1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K25" i="11" l="1"/>
  <c r="J25" i="11"/>
  <c r="I25" i="11"/>
  <c r="H25" i="11"/>
  <c r="G25" i="11"/>
  <c r="F25" i="11"/>
  <c r="E25" i="11"/>
  <c r="D25" i="11"/>
  <c r="C25" i="11"/>
  <c r="H18" i="12" l="1"/>
  <c r="L24" i="12" l="1"/>
  <c r="M24" i="12"/>
  <c r="N24" i="12"/>
  <c r="O24" i="12"/>
  <c r="P24" i="12"/>
  <c r="Q24" i="12"/>
</calcChain>
</file>

<file path=xl/sharedStrings.xml><?xml version="1.0" encoding="utf-8"?>
<sst xmlns="http://schemas.openxmlformats.org/spreadsheetml/2006/main" count="460" uniqueCount="78">
  <si>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</si>
  <si>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</si>
  <si>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</si>
  <si>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</si>
  <si>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</si>
  <si>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</si>
  <si>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</si>
  <si>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</si>
  <si>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</si>
  <si>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</si>
  <si>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</si>
  <si>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</si>
  <si>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</si>
  <si>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4x100mR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</si>
  <si>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</si>
  <si>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</si>
  <si>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</si>
  <si>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</si>
  <si>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</si>
  <si>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</si>
  <si>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</si>
  <si>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</si>
  <si>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</si>
  <si>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</si>
  <si>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</si>
  <si>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</si>
  <si>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</si>
  <si>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</si>
  <si>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</si>
  <si>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</si>
  <si>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</si>
  <si>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</si>
  <si>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</si>
  <si>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</si>
  <si>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</si>
  <si>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</si>
  <si>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</si>
  <si>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</si>
  <si>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</si>
  <si>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</si>
  <si>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</si>
  <si>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</si>
  <si>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</si>
  <si>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</si>
  <si>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</si>
  <si>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</si>
  <si>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</si>
  <si>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</si>
  <si>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</si>
  <si>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</si>
  <si>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</si>
  <si>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</si>
  <si>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</si>
  <si>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100mH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</si>
  <si>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</si>
  <si>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</si>
  <si>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</si>
  <si>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t>고등학교부(여자)</t>
    <phoneticPr fontId="2" type="noConversion"/>
  </si>
  <si>
    <t>고등학교부(남자)</t>
    <phoneticPr fontId="2" type="noConversion"/>
  </si>
  <si>
    <t>제49회 춘계 전국 중.고등학교육상경기대회</t>
    <phoneticPr fontId="2" type="noConversion"/>
  </si>
  <si>
    <t>(예천  2020년 6월29일 ∼ 7월2일 )</t>
    <phoneticPr fontId="2" type="noConversion"/>
  </si>
  <si>
    <t>참고기록</t>
    <phoneticPr fontId="2" type="noConversion"/>
  </si>
  <si>
    <t>0.3</t>
    <phoneticPr fontId="2" type="noConversion"/>
  </si>
  <si>
    <t>5000mW</t>
    <phoneticPr fontId="2" type="noConversion"/>
  </si>
  <si>
    <t>참고기록</t>
    <phoneticPr fontId="2" type="noConversion"/>
  </si>
  <si>
    <t>5000mW</t>
    <phoneticPr fontId="2" type="noConversion"/>
  </si>
  <si>
    <t>참고기록</t>
    <phoneticPr fontId="2" type="noConversion"/>
  </si>
  <si>
    <t>2:37.65 기록경기</t>
    <phoneticPr fontId="2" type="noConversion"/>
  </si>
  <si>
    <t>2:38.17 기록경기</t>
    <phoneticPr fontId="2" type="noConversion"/>
  </si>
  <si>
    <t>중학교부(남자)</t>
    <phoneticPr fontId="2" type="noConversion"/>
  </si>
  <si>
    <t>3000m</t>
    <phoneticPr fontId="2" type="noConversion"/>
  </si>
  <si>
    <t>3000mW</t>
    <phoneticPr fontId="2" type="noConversion"/>
  </si>
  <si>
    <t>-</t>
    <phoneticPr fontId="2" type="noConversion"/>
  </si>
  <si>
    <t>5종경기</t>
    <phoneticPr fontId="2" type="noConversion"/>
  </si>
  <si>
    <t>중학교부(여자)</t>
    <phoneticPr fontId="2" type="noConversion"/>
  </si>
  <si>
    <t>남중 1학년부</t>
    <phoneticPr fontId="2" type="noConversion"/>
  </si>
  <si>
    <t>여중 1학년부</t>
    <phoneticPr fontId="2" type="noConversion"/>
  </si>
  <si>
    <t>20:40.23 CR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</si>
</sst>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"/>
    <numFmt numFmtId="179" formatCode="0_);\(0\)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.5"/>
      <name val="휴먼각진옛체"/>
      <family val="1"/>
      <charset val="129"/>
    </font>
    <font>
      <sz val="22"/>
      <name val="휴먼소하체"/>
      <family val="1"/>
      <charset val="129"/>
    </font>
    <font>
      <b/>
      <sz val="7"/>
      <name val="HY견고딕"/>
      <family val="1"/>
      <charset val="129"/>
    </font>
    <font>
      <sz val="11"/>
      <name val="가는으뜸체"/>
      <family val="1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42" fontId="3" fillId="0" borderId="28" xfId="1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0" fontId="3" fillId="0" borderId="32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2" fontId="3" fillId="0" borderId="16" xfId="0" applyNumberFormat="1" applyFont="1" applyBorder="1" applyAlignment="1" applyProtection="1">
      <alignment horizontal="left" vertical="center" shrinkToFit="1"/>
    </xf>
    <xf numFmtId="42" fontId="3" fillId="0" borderId="28" xfId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176" fontId="3" fillId="0" borderId="13" xfId="0" applyNumberFormat="1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9" xfId="1" quotePrefix="1" applyNumberFormat="1" applyFont="1" applyFill="1" applyBorder="1" applyAlignment="1" applyProtection="1">
      <alignment horizontal="left" vertical="center" shrinkToFit="1"/>
    </xf>
    <xf numFmtId="178" fontId="3" fillId="0" borderId="29" xfId="0" quotePrefix="1" applyNumberFormat="1" applyFont="1" applyFill="1" applyBorder="1" applyAlignment="1" applyProtection="1">
      <alignment horizontal="left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7" xfId="0" applyBorder="1" applyAlignment="1">
      <alignment horizontal="center" vertical="top"/>
    </xf>
    <xf numFmtId="0" fontId="3" fillId="0" borderId="29" xfId="1" quotePrefix="1" applyNumberFormat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left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178" fontId="3" fillId="0" borderId="23" xfId="0" quotePrefix="1" applyNumberFormat="1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44" xfId="0" applyNumberFormat="1" applyFont="1" applyBorder="1" applyAlignment="1" applyProtection="1">
      <alignment horizontal="left" vertical="center" shrinkToFit="1"/>
    </xf>
    <xf numFmtId="0" fontId="5" fillId="0" borderId="44" xfId="0" applyNumberFormat="1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6" xfId="0" applyNumberFormat="1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2" fontId="3" fillId="0" borderId="46" xfId="0" applyNumberFormat="1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9" fillId="0" borderId="29" xfId="0" applyFont="1" applyBorder="1" applyAlignment="1" applyProtection="1">
      <alignment horizontal="left" vertical="center" shrinkToFit="1"/>
    </xf>
    <xf numFmtId="0" fontId="9" fillId="0" borderId="30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46" xfId="0" quotePrefix="1" applyFont="1" applyBorder="1" applyAlignment="1" applyProtection="1">
      <alignment horizontal="left" vertical="center" shrinkToFit="1"/>
    </xf>
    <xf numFmtId="0" fontId="5" fillId="0" borderId="48" xfId="0" applyFont="1" applyBorder="1" applyAlignment="1" applyProtection="1">
      <alignment horizontal="right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left" vertical="center" shrinkToFit="1"/>
    </xf>
    <xf numFmtId="0" fontId="3" fillId="0" borderId="56" xfId="0" applyFont="1" applyBorder="1" applyAlignment="1" applyProtection="1">
      <alignment horizontal="left" vertical="center" shrinkToFit="1"/>
    </xf>
    <xf numFmtId="0" fontId="3" fillId="0" borderId="57" xfId="0" applyFont="1" applyBorder="1" applyAlignment="1" applyProtection="1">
      <alignment horizontal="left" vertical="center" shrinkToFit="1"/>
    </xf>
    <xf numFmtId="0" fontId="3" fillId="0" borderId="58" xfId="0" applyFont="1" applyBorder="1" applyAlignment="1" applyProtection="1">
      <alignment horizontal="left" vertical="center" shrinkToFit="1"/>
    </xf>
    <xf numFmtId="0" fontId="3" fillId="0" borderId="59" xfId="0" applyFont="1" applyBorder="1" applyAlignment="1" applyProtection="1">
      <alignment horizontal="left" vertical="center" shrinkToFit="1"/>
    </xf>
    <xf numFmtId="0" fontId="3" fillId="0" borderId="60" xfId="0" applyFont="1" applyBorder="1" applyAlignment="1" applyProtection="1">
      <alignment horizontal="left" vertical="center" shrinkToFit="1"/>
    </xf>
    <xf numFmtId="0" fontId="3" fillId="0" borderId="61" xfId="0" applyFont="1" applyBorder="1" applyAlignment="1" applyProtection="1">
      <alignment horizontal="left" vertical="center" shrinkToFit="1"/>
    </xf>
    <xf numFmtId="0" fontId="3" fillId="0" borderId="62" xfId="0" applyFont="1" applyBorder="1" applyAlignment="1" applyProtection="1">
      <alignment horizontal="left" vertical="center" shrinkToFit="1"/>
    </xf>
    <xf numFmtId="0" fontId="3" fillId="0" borderId="62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5" xfId="0" applyNumberFormat="1" applyFont="1" applyFill="1" applyBorder="1" applyAlignment="1" applyProtection="1">
      <alignment horizontal="left" vertical="center" shrinkToFit="1"/>
    </xf>
    <xf numFmtId="0" fontId="3" fillId="0" borderId="63" xfId="0" applyNumberFormat="1" applyFont="1" applyFill="1" applyBorder="1" applyAlignment="1" applyProtection="1">
      <alignment horizontal="left" vertical="center" shrinkToFit="1"/>
    </xf>
    <xf numFmtId="0" fontId="3" fillId="0" borderId="62" xfId="0" applyFont="1" applyFill="1" applyBorder="1" applyAlignment="1" applyProtection="1">
      <alignment horizontal="left" vertical="center" shrinkToFit="1"/>
    </xf>
    <xf numFmtId="0" fontId="3" fillId="0" borderId="60" xfId="0" applyFont="1" applyFill="1" applyBorder="1" applyAlignment="1" applyProtection="1">
      <alignment horizontal="left" vertical="center" shrinkToFit="1"/>
    </xf>
    <xf numFmtId="0" fontId="3" fillId="0" borderId="64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65" xfId="0" applyFont="1" applyBorder="1" applyAlignment="1" applyProtection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left" vertical="center" shrinkToFit="1"/>
    </xf>
    <xf numFmtId="2" fontId="3" fillId="0" borderId="35" xfId="0" applyNumberFormat="1" applyFont="1" applyFill="1" applyBorder="1" applyAlignment="1" applyProtection="1">
      <alignment horizontal="left" vertical="center" shrinkToFit="1"/>
    </xf>
    <xf numFmtId="2" fontId="3" fillId="0" borderId="62" xfId="0" quotePrefix="1" applyNumberFormat="1" applyFont="1" applyFill="1" applyBorder="1" applyAlignment="1" applyProtection="1">
      <alignment horizontal="left" vertical="center" shrinkToFit="1"/>
    </xf>
    <xf numFmtId="0" fontId="3" fillId="0" borderId="66" xfId="0" quotePrefix="1" applyFont="1" applyFill="1" applyBorder="1" applyAlignment="1" applyProtection="1">
      <alignment horizontal="left" vertical="center" shrinkToFit="1"/>
    </xf>
    <xf numFmtId="0" fontId="3" fillId="0" borderId="67" xfId="0" quotePrefix="1" applyFont="1" applyFill="1" applyBorder="1" applyAlignment="1" applyProtection="1">
      <alignment horizontal="left" vertical="center" shrinkToFit="1"/>
    </xf>
    <xf numFmtId="2" fontId="3" fillId="0" borderId="68" xfId="0" quotePrefix="1" applyNumberFormat="1" applyFont="1" applyFill="1" applyBorder="1" applyAlignment="1" applyProtection="1">
      <alignment horizontal="left" vertical="center" shrinkToFit="1"/>
    </xf>
    <xf numFmtId="0" fontId="3" fillId="0" borderId="66" xfId="0" applyFont="1" applyFill="1" applyBorder="1" applyAlignment="1" applyProtection="1">
      <alignment horizontal="left" vertical="center" shrinkToFit="1"/>
    </xf>
    <xf numFmtId="0" fontId="3" fillId="0" borderId="67" xfId="0" applyFont="1" applyFill="1" applyBorder="1" applyAlignment="1" applyProtection="1">
      <alignment horizontal="left" vertical="center" shrinkToFit="1"/>
    </xf>
    <xf numFmtId="2" fontId="3" fillId="0" borderId="68" xfId="0" applyNumberFormat="1" applyFont="1" applyFill="1" applyBorder="1" applyAlignment="1" applyProtection="1">
      <alignment horizontal="left" vertical="center" shrinkToFit="1"/>
    </xf>
    <xf numFmtId="0" fontId="3" fillId="0" borderId="68" xfId="0" applyFont="1" applyFill="1" applyBorder="1" applyAlignment="1" applyProtection="1">
      <alignment horizontal="left" vertical="center" shrinkToFit="1"/>
    </xf>
    <xf numFmtId="0" fontId="3" fillId="0" borderId="69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70" xfId="0" applyFont="1" applyFill="1" applyBorder="1" applyAlignment="1" applyProtection="1">
      <alignment horizontal="left" vertical="center" shrinkToFit="1"/>
    </xf>
    <xf numFmtId="179" fontId="3" fillId="0" borderId="28" xfId="0" applyNumberFormat="1" applyFont="1" applyBorder="1" applyAlignment="1" applyProtection="1">
      <alignment horizontal="left" vertical="center" shrinkToFit="1"/>
    </xf>
    <xf numFmtId="179" fontId="3" fillId="0" borderId="23" xfId="0" applyNumberFormat="1" applyFont="1" applyBorder="1" applyAlignment="1" applyProtection="1">
      <alignment horizontal="left" vertical="center" shrinkToFit="1"/>
    </xf>
    <xf numFmtId="179" fontId="3" fillId="0" borderId="29" xfId="0" applyNumberFormat="1" applyFont="1" applyBorder="1" applyAlignment="1" applyProtection="1">
      <alignment horizontal="left" vertical="center" shrinkToFit="1"/>
    </xf>
    <xf numFmtId="179" fontId="3" fillId="0" borderId="58" xfId="0" applyNumberFormat="1" applyFont="1" applyBorder="1" applyAlignment="1" applyProtection="1">
      <alignment horizontal="left" vertical="center" shrinkToFit="1"/>
    </xf>
    <xf numFmtId="0" fontId="3" fillId="0" borderId="58" xfId="0" applyFont="1" applyFill="1" applyBorder="1" applyAlignment="1" applyProtection="1">
      <alignment horizontal="left" vertical="center" shrinkToFit="1"/>
    </xf>
    <xf numFmtId="0" fontId="3" fillId="0" borderId="71" xfId="0" applyFont="1" applyBorder="1" applyAlignment="1" applyProtection="1">
      <alignment horizontal="left" vertical="center" shrinkToFit="1"/>
    </xf>
    <xf numFmtId="0" fontId="3" fillId="0" borderId="72" xfId="0" applyFont="1" applyFill="1" applyBorder="1" applyAlignment="1" applyProtection="1">
      <alignment horizontal="left" vertical="center" shrinkToFit="1"/>
    </xf>
    <xf numFmtId="0" fontId="3" fillId="0" borderId="73" xfId="0" applyFont="1" applyFill="1" applyBorder="1" applyAlignment="1" applyProtection="1">
      <alignment horizontal="left" vertical="center" shrinkToFit="1"/>
    </xf>
    <xf numFmtId="0" fontId="3" fillId="0" borderId="74" xfId="0" applyFont="1" applyFill="1" applyBorder="1" applyAlignment="1" applyProtection="1">
      <alignment horizontal="left" vertical="center" shrinkToFit="1"/>
    </xf>
    <xf numFmtId="0" fontId="3" fillId="0" borderId="75" xfId="0" applyFont="1" applyFill="1" applyBorder="1" applyAlignment="1" applyProtection="1">
      <alignment horizontal="left" vertical="center" shrinkToFit="1"/>
    </xf>
    <xf numFmtId="0" fontId="13" fillId="0" borderId="23" xfId="0" applyFont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9" fillId="0" borderId="58" xfId="0" applyFont="1" applyFill="1" applyBorder="1" applyAlignment="1" applyProtection="1">
      <alignment horizontal="center" vertical="center" shrinkToFit="1"/>
    </xf>
    <xf numFmtId="0" fontId="3" fillId="0" borderId="72" xfId="0" applyFont="1" applyBorder="1" applyAlignment="1" applyProtection="1">
      <alignment horizontal="left" vertical="center" shrinkToFit="1"/>
    </xf>
    <xf numFmtId="0" fontId="3" fillId="0" borderId="73" xfId="0" applyFont="1" applyBorder="1" applyAlignment="1" applyProtection="1">
      <alignment horizontal="left" vertical="center" shrinkToFit="1"/>
    </xf>
    <xf numFmtId="0" fontId="3" fillId="0" borderId="74" xfId="0" applyFont="1" applyBorder="1" applyAlignment="1" applyProtection="1">
      <alignment horizontal="left" vertical="center" shrinkToFit="1"/>
    </xf>
    <xf numFmtId="0" fontId="3" fillId="0" borderId="75" xfId="0" applyFont="1" applyBorder="1" applyAlignment="1" applyProtection="1">
      <alignment horizontal="left" vertical="center" shrinkToFit="1"/>
    </xf>
    <xf numFmtId="0" fontId="3" fillId="0" borderId="76" xfId="0" applyFont="1" applyBorder="1" applyAlignment="1" applyProtection="1">
      <alignment horizontal="left" vertical="center" shrinkToFit="1"/>
    </xf>
    <xf numFmtId="0" fontId="3" fillId="0" borderId="0" xfId="2" quotePrefix="1" applyFont="1" applyBorder="1" applyAlignment="1">
      <alignment horizontal="left" vertical="center"/>
    </xf>
    <xf numFmtId="0" fontId="3" fillId="0" borderId="77" xfId="0" applyFont="1" applyBorder="1" applyAlignment="1" applyProtection="1">
      <alignment horizontal="left" vertical="center" shrinkToFit="1"/>
    </xf>
    <xf numFmtId="0" fontId="3" fillId="0" borderId="78" xfId="0" applyFont="1" applyBorder="1" applyAlignment="1" applyProtection="1">
      <alignment horizontal="left" vertical="center" shrinkToFit="1"/>
    </xf>
    <xf numFmtId="0" fontId="3" fillId="0" borderId="66" xfId="0" applyFont="1" applyBorder="1" applyAlignment="1" applyProtection="1">
      <alignment horizontal="left" vertical="center" shrinkToFit="1"/>
    </xf>
    <xf numFmtId="0" fontId="3" fillId="0" borderId="67" xfId="0" applyFont="1" applyBorder="1" applyAlignment="1" applyProtection="1">
      <alignment horizontal="left" vertical="center" shrinkToFit="1"/>
    </xf>
    <xf numFmtId="0" fontId="3" fillId="0" borderId="68" xfId="0" applyFont="1" applyBorder="1" applyAlignment="1" applyProtection="1">
      <alignment horizontal="left" vertical="center" shrinkToFit="1"/>
    </xf>
    <xf numFmtId="0" fontId="3" fillId="0" borderId="69" xfId="0" applyFont="1" applyBorder="1" applyAlignment="1" applyProtection="1">
      <alignment horizontal="left" vertical="center" shrinkToFit="1"/>
    </xf>
    <xf numFmtId="0" fontId="0" fillId="0" borderId="65" xfId="0" applyBorder="1" applyAlignment="1">
      <alignment horizontal="left" shrinkToFit="1"/>
    </xf>
    <xf numFmtId="0" fontId="3" fillId="0" borderId="79" xfId="0" applyFont="1" applyBorder="1" applyAlignment="1" applyProtection="1">
      <alignment horizontal="left" vertical="center" shrinkToFit="1"/>
    </xf>
    <xf numFmtId="0" fontId="3" fillId="0" borderId="68" xfId="0" quotePrefix="1" applyFont="1" applyBorder="1" applyAlignment="1" applyProtection="1">
      <alignment horizontal="left" vertical="center" shrinkToFit="1"/>
    </xf>
    <xf numFmtId="0" fontId="9" fillId="0" borderId="24" xfId="0" applyFont="1" applyBorder="1" applyAlignment="1" applyProtection="1">
      <alignment horizontal="left" vertical="center" shrinkToFit="1"/>
    </xf>
    <xf numFmtId="2" fontId="3" fillId="0" borderId="74" xfId="0" applyNumberFormat="1" applyFont="1" applyBorder="1" applyAlignment="1" applyProtection="1">
      <alignment horizontal="left" vertical="center" shrinkToFit="1"/>
    </xf>
    <xf numFmtId="2" fontId="3" fillId="0" borderId="75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65" xfId="0" applyFont="1" applyBorder="1" applyAlignment="1" applyProtection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top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3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3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51473;/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15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3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51473;/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51473;1&#54617;&#45380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51473;1&#54617;&#45380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51473;1&#54617;&#45380;15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&#48512;/&#45224;&#51473;1&#54617;&#45380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51473;1&#54617;&#45380;&#54596;&#4630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51473;1&#54617;&#45380;1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51473;1&#54617;&#45380;4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51473;1&#54617;&#45380;15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51473;1&#54617;&#45380;&#54596;&#463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1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2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4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8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15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5000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11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400mH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3000mS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5000mW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4x1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4x400mR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45224;&#44256;/&#45224;&#44256;&#54596;&#4630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2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4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8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15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50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1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400mH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3000mSC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5000mW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4x1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4x400m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&#50668;&#44256;/&#50668;&#44256;&#54596;&#4630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1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4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8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11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45224;&#44256;1&#54617;&#45380;&#54596;&#4630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1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4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8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50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100mH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af.or.kr/DATA/schedule/2020/08/FILEs_4/1&#54617;&#45380;/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0.0</v>
          </cell>
        </row>
        <row r="11">
          <cell r="C11" t="str">
            <v>조민우</v>
          </cell>
          <cell r="E11" t="str">
            <v>보은중</v>
          </cell>
          <cell r="F11" t="str">
            <v>11.35</v>
          </cell>
        </row>
        <row r="12">
          <cell r="C12" t="str">
            <v>송현우</v>
          </cell>
          <cell r="E12" t="str">
            <v>언남중</v>
          </cell>
          <cell r="F12" t="str">
            <v>11.52</v>
          </cell>
        </row>
        <row r="13">
          <cell r="C13" t="str">
            <v>배건율</v>
          </cell>
          <cell r="E13" t="str">
            <v>전남체육중</v>
          </cell>
          <cell r="F13" t="str">
            <v>11.72</v>
          </cell>
        </row>
        <row r="14">
          <cell r="C14" t="str">
            <v>김하현</v>
          </cell>
          <cell r="E14" t="str">
            <v>경기덕계중</v>
          </cell>
          <cell r="F14" t="str">
            <v>11.87</v>
          </cell>
        </row>
        <row r="15">
          <cell r="C15" t="str">
            <v>심재원</v>
          </cell>
          <cell r="E15" t="str">
            <v>경기대경중</v>
          </cell>
          <cell r="F15" t="str">
            <v>12.00</v>
          </cell>
        </row>
        <row r="16">
          <cell r="C16" t="str">
            <v>김지훈</v>
          </cell>
          <cell r="E16" t="str">
            <v>온양용화중</v>
          </cell>
          <cell r="F16" t="str">
            <v>12.13</v>
          </cell>
        </row>
        <row r="17">
          <cell r="C17" t="str">
            <v>서정수</v>
          </cell>
          <cell r="E17" t="str">
            <v>경기석우중</v>
          </cell>
          <cell r="F17" t="str">
            <v>32.07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-1.2</v>
          </cell>
        </row>
        <row r="11">
          <cell r="C11" t="str">
            <v>조민우</v>
          </cell>
          <cell r="E11" t="str">
            <v>보은중</v>
          </cell>
          <cell r="F11" t="str">
            <v>23.14</v>
          </cell>
        </row>
        <row r="12">
          <cell r="C12" t="str">
            <v>배건율</v>
          </cell>
          <cell r="E12" t="str">
            <v>전남체육중</v>
          </cell>
          <cell r="F12" t="str">
            <v>23.70</v>
          </cell>
        </row>
        <row r="13">
          <cell r="C13" t="str">
            <v>송현우</v>
          </cell>
          <cell r="E13" t="str">
            <v>언남중</v>
          </cell>
          <cell r="F13" t="str">
            <v>23.99</v>
          </cell>
        </row>
        <row r="14">
          <cell r="C14" t="str">
            <v>곽의찬</v>
          </cell>
          <cell r="E14" t="str">
            <v>월배중</v>
          </cell>
          <cell r="F14" t="str">
            <v>24.54</v>
          </cell>
        </row>
        <row r="15">
          <cell r="C15" t="str">
            <v>고인성</v>
          </cell>
          <cell r="E15" t="str">
            <v>대전구봉중</v>
          </cell>
          <cell r="F15" t="str">
            <v>24.63</v>
          </cell>
        </row>
        <row r="16">
          <cell r="C16" t="str">
            <v>김하현</v>
          </cell>
          <cell r="E16" t="str">
            <v>경기덕계중</v>
          </cell>
          <cell r="F16" t="str">
            <v>24.74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김정현</v>
          </cell>
          <cell r="E11" t="str">
            <v>월배중</v>
          </cell>
          <cell r="F11" t="str">
            <v>51.69</v>
          </cell>
        </row>
        <row r="12">
          <cell r="C12" t="str">
            <v>정희원</v>
          </cell>
          <cell r="E12" t="str">
            <v>경기봉담중</v>
          </cell>
          <cell r="F12" t="str">
            <v>52.93</v>
          </cell>
        </row>
        <row r="13">
          <cell r="C13" t="str">
            <v>고준호</v>
          </cell>
          <cell r="E13" t="str">
            <v>경기송운중</v>
          </cell>
          <cell r="F13" t="str">
            <v>52.94</v>
          </cell>
        </row>
        <row r="14">
          <cell r="C14" t="str">
            <v>심재원</v>
          </cell>
          <cell r="E14" t="str">
            <v>경기대경중</v>
          </cell>
          <cell r="F14" t="str">
            <v>53.05</v>
          </cell>
        </row>
        <row r="15">
          <cell r="C15" t="str">
            <v>나상우</v>
          </cell>
          <cell r="E15" t="str">
            <v>전남체육중</v>
          </cell>
          <cell r="F15" t="str">
            <v>54.27</v>
          </cell>
        </row>
        <row r="16">
          <cell r="C16" t="str">
            <v>김기현</v>
          </cell>
          <cell r="E16" t="str">
            <v>전남체육중</v>
          </cell>
          <cell r="F16" t="str">
            <v>54.38</v>
          </cell>
        </row>
        <row r="17">
          <cell r="C17" t="str">
            <v>홍용락</v>
          </cell>
          <cell r="E17" t="str">
            <v>형곡중</v>
          </cell>
          <cell r="F17" t="str">
            <v>55.29</v>
          </cell>
        </row>
        <row r="18">
          <cell r="C18" t="str">
            <v>이은찬</v>
          </cell>
          <cell r="E18" t="str">
            <v>함양중</v>
          </cell>
          <cell r="F18">
            <v>55.79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김세현</v>
          </cell>
          <cell r="E11" t="str">
            <v>경기신천중</v>
          </cell>
          <cell r="F11" t="str">
            <v>2:07.33</v>
          </cell>
        </row>
        <row r="12">
          <cell r="C12" t="str">
            <v>유우진</v>
          </cell>
          <cell r="E12" t="str">
            <v>배문중</v>
          </cell>
          <cell r="F12" t="str">
            <v>2:09.28</v>
          </cell>
        </row>
        <row r="13">
          <cell r="C13" t="str">
            <v>이민찬</v>
          </cell>
          <cell r="E13" t="str">
            <v>성보중</v>
          </cell>
          <cell r="F13" t="str">
            <v>2:09.55</v>
          </cell>
        </row>
        <row r="14">
          <cell r="C14" t="str">
            <v>장종국</v>
          </cell>
          <cell r="E14" t="str">
            <v>배문중</v>
          </cell>
          <cell r="F14" t="str">
            <v>2:11.38</v>
          </cell>
        </row>
        <row r="15">
          <cell r="C15" t="str">
            <v>안도현</v>
          </cell>
          <cell r="E15" t="str">
            <v>충북영동중</v>
          </cell>
          <cell r="F15" t="str">
            <v>2:12.56</v>
          </cell>
        </row>
        <row r="16">
          <cell r="C16" t="str">
            <v>김현우</v>
          </cell>
          <cell r="E16" t="str">
            <v>전남체육중</v>
          </cell>
          <cell r="F16" t="str">
            <v>2:13.26</v>
          </cell>
        </row>
        <row r="17">
          <cell r="C17" t="str">
            <v>김성은</v>
          </cell>
          <cell r="E17" t="str">
            <v>대흥중</v>
          </cell>
          <cell r="F17" t="str">
            <v>2:14.62</v>
          </cell>
        </row>
        <row r="18">
          <cell r="C18" t="str">
            <v>김석현</v>
          </cell>
          <cell r="E18" t="str">
            <v>월배중</v>
          </cell>
          <cell r="F18" t="str">
            <v>2:17.35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김은혁</v>
          </cell>
          <cell r="E11" t="str">
            <v>배문중</v>
          </cell>
          <cell r="F11" t="str">
            <v>4:09.83</v>
          </cell>
        </row>
        <row r="12">
          <cell r="C12" t="str">
            <v>김은성</v>
          </cell>
          <cell r="E12" t="str">
            <v>배문중</v>
          </cell>
          <cell r="F12" t="str">
            <v>4:12.82</v>
          </cell>
        </row>
        <row r="13">
          <cell r="C13" t="str">
            <v>김태훈</v>
          </cell>
          <cell r="E13" t="str">
            <v>충북영동중</v>
          </cell>
          <cell r="F13" t="str">
            <v>4:16.97</v>
          </cell>
        </row>
        <row r="14">
          <cell r="C14" t="str">
            <v>김용빈</v>
          </cell>
          <cell r="E14" t="str">
            <v>양정중</v>
          </cell>
          <cell r="F14" t="str">
            <v>4:21.16</v>
          </cell>
        </row>
        <row r="15">
          <cell r="C15" t="str">
            <v>임재만</v>
          </cell>
          <cell r="E15" t="str">
            <v>봉황중</v>
          </cell>
          <cell r="F15" t="str">
            <v>4:21.48</v>
          </cell>
        </row>
        <row r="16">
          <cell r="C16" t="str">
            <v>정신유</v>
          </cell>
          <cell r="E16" t="str">
            <v>광주체육중</v>
          </cell>
          <cell r="F16" t="str">
            <v>4:21.79</v>
          </cell>
        </row>
        <row r="17">
          <cell r="C17" t="str">
            <v>김한별</v>
          </cell>
          <cell r="E17" t="str">
            <v>경북영동중</v>
          </cell>
          <cell r="F17" t="str">
            <v>4:23.32</v>
          </cell>
        </row>
        <row r="18">
          <cell r="C18" t="str">
            <v>김재현</v>
          </cell>
          <cell r="E18" t="str">
            <v>배문중</v>
          </cell>
          <cell r="F18" t="str">
            <v>4:24.88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김은혁</v>
          </cell>
          <cell r="E11" t="str">
            <v>배문중</v>
          </cell>
          <cell r="F11" t="str">
            <v>8:54.01</v>
          </cell>
        </row>
        <row r="12">
          <cell r="C12" t="str">
            <v>김은성</v>
          </cell>
          <cell r="E12" t="str">
            <v>배문중</v>
          </cell>
          <cell r="F12" t="str">
            <v>9:02.64</v>
          </cell>
        </row>
        <row r="13">
          <cell r="C13" t="str">
            <v>김재현</v>
          </cell>
          <cell r="E13" t="str">
            <v>배문중</v>
          </cell>
          <cell r="F13" t="str">
            <v>9:13.10</v>
          </cell>
        </row>
        <row r="14">
          <cell r="C14" t="str">
            <v>김용빈</v>
          </cell>
          <cell r="E14" t="str">
            <v>양정중</v>
          </cell>
          <cell r="F14" t="str">
            <v>9:17.88</v>
          </cell>
        </row>
        <row r="15">
          <cell r="C15" t="str">
            <v>심주완</v>
          </cell>
          <cell r="E15" t="str">
            <v>배문중</v>
          </cell>
          <cell r="F15" t="str">
            <v>9:31.48</v>
          </cell>
        </row>
        <row r="16">
          <cell r="C16" t="str">
            <v>정신유</v>
          </cell>
          <cell r="E16" t="str">
            <v>광주체육중</v>
          </cell>
          <cell r="F16" t="str">
            <v>9:38.09</v>
          </cell>
        </row>
        <row r="17">
          <cell r="C17" t="str">
            <v>한다흔</v>
          </cell>
          <cell r="E17" t="str">
            <v>서산중</v>
          </cell>
          <cell r="F17" t="str">
            <v>10:12.05</v>
          </cell>
        </row>
        <row r="18">
          <cell r="C18" t="str">
            <v>김하랑</v>
          </cell>
          <cell r="E18" t="str">
            <v>충북영동중</v>
          </cell>
          <cell r="F18" t="str">
            <v>10:18.12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0.0</v>
          </cell>
        </row>
        <row r="11">
          <cell r="C11" t="str">
            <v>장영진</v>
          </cell>
          <cell r="E11" t="str">
            <v>대전대신중</v>
          </cell>
          <cell r="F11" t="str">
            <v>15.81</v>
          </cell>
        </row>
        <row r="12">
          <cell r="C12" t="str">
            <v>정주안</v>
          </cell>
          <cell r="E12" t="str">
            <v>북삼중</v>
          </cell>
          <cell r="F12" t="str">
            <v>16.21</v>
          </cell>
        </row>
        <row r="13">
          <cell r="C13" t="str">
            <v>김정현</v>
          </cell>
          <cell r="E13" t="str">
            <v>월배중</v>
          </cell>
          <cell r="F13" t="str">
            <v>16.58</v>
          </cell>
        </row>
        <row r="14">
          <cell r="C14" t="str">
            <v>박종언</v>
          </cell>
          <cell r="E14" t="str">
            <v>북삼중</v>
          </cell>
          <cell r="F14" t="str">
            <v>17.14</v>
          </cell>
        </row>
        <row r="15">
          <cell r="C15" t="str">
            <v>이준상</v>
          </cell>
          <cell r="E15" t="str">
            <v>경기덕계중</v>
          </cell>
          <cell r="F15" t="str">
            <v>17.24</v>
          </cell>
        </row>
        <row r="16">
          <cell r="C16" t="str">
            <v>김현태</v>
          </cell>
          <cell r="E16" t="str">
            <v>서생중</v>
          </cell>
          <cell r="F16" t="str">
            <v>17.50</v>
          </cell>
        </row>
        <row r="17">
          <cell r="C17" t="str">
            <v>배지훈</v>
          </cell>
          <cell r="E17" t="str">
            <v>월배중</v>
          </cell>
          <cell r="F17" t="str">
            <v>18.88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김홍성</v>
          </cell>
          <cell r="E11" t="str">
            <v>배문중</v>
          </cell>
          <cell r="F11" t="str">
            <v>13:57.44</v>
          </cell>
        </row>
        <row r="12">
          <cell r="C12" t="str">
            <v>임태빈</v>
          </cell>
          <cell r="E12" t="str">
            <v>봉황중</v>
          </cell>
          <cell r="F12" t="str">
            <v>14:03.55</v>
          </cell>
        </row>
        <row r="13">
          <cell r="C13" t="str">
            <v>고재민</v>
          </cell>
          <cell r="E13" t="str">
            <v>점촌중</v>
          </cell>
          <cell r="F13" t="str">
            <v>15:19.90</v>
          </cell>
        </row>
        <row r="14">
          <cell r="C14" t="str">
            <v>선현민</v>
          </cell>
          <cell r="E14" t="str">
            <v>광주체육중</v>
          </cell>
          <cell r="F14" t="str">
            <v>18:28.66</v>
          </cell>
        </row>
        <row r="15">
          <cell r="C15" t="str">
            <v>서의동</v>
          </cell>
          <cell r="E15" t="str">
            <v>대전구봉중</v>
          </cell>
          <cell r="F15" t="str">
            <v>19:32.61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배지훈 곽의찬 김동진 김정현</v>
          </cell>
          <cell r="E11" t="str">
            <v>월배중</v>
          </cell>
          <cell r="F11" t="str">
            <v>46.15</v>
          </cell>
        </row>
        <row r="12">
          <cell r="C12" t="str">
            <v>한선욱 배건율 김기현 나상우</v>
          </cell>
          <cell r="E12" t="str">
            <v>전남체육중</v>
          </cell>
          <cell r="F12" t="str">
            <v>46.45</v>
          </cell>
        </row>
        <row r="13">
          <cell r="C13" t="str">
            <v>최희태 고인성 노준명 김선구</v>
          </cell>
          <cell r="E13" t="str">
            <v>대전구봉중</v>
          </cell>
          <cell r="F13" t="str">
            <v>48.06</v>
          </cell>
        </row>
        <row r="14">
          <cell r="C14" t="str">
            <v>이영욱 이민찬 오준서 임태훈</v>
          </cell>
          <cell r="E14" t="str">
            <v>성보중</v>
          </cell>
          <cell r="F14" t="str">
            <v>49.34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배건율 나상우 강귀훈 김기현</v>
          </cell>
          <cell r="E11" t="str">
            <v>전남체육중</v>
          </cell>
          <cell r="F11" t="str">
            <v>3:38.17</v>
          </cell>
        </row>
        <row r="12">
          <cell r="C12" t="str">
            <v>곽의찬 김석현 구민수 김정현</v>
          </cell>
          <cell r="E12" t="str">
            <v>월배중</v>
          </cell>
          <cell r="F12" t="str">
            <v>3:39.57</v>
          </cell>
        </row>
        <row r="13">
          <cell r="C13" t="str">
            <v xml:space="preserve">임태훈 오준서 이영욱 이민찬 </v>
          </cell>
          <cell r="E13" t="str">
            <v>성보중</v>
          </cell>
          <cell r="F13" t="str">
            <v>3:48.11</v>
          </cell>
        </row>
        <row r="14">
          <cell r="C14" t="str">
            <v>고인성 최희태 노준명 김선구</v>
          </cell>
          <cell r="E14" t="str">
            <v>대전구봉중</v>
          </cell>
          <cell r="F14" t="str">
            <v>3:56.02</v>
          </cell>
        </row>
        <row r="15">
          <cell r="C15" t="str">
            <v>김세하 김우주 송민우 오항석</v>
          </cell>
          <cell r="E15" t="str">
            <v>서생중</v>
          </cell>
          <cell r="F15" t="str">
            <v>4:03.38</v>
          </cell>
        </row>
        <row r="16">
          <cell r="C16" t="str">
            <v>김정율 김세현 봉승욱 전진용</v>
          </cell>
          <cell r="E16" t="str">
            <v>경기신천중</v>
          </cell>
          <cell r="F16" t="str">
            <v>4:03.71</v>
          </cell>
        </row>
        <row r="17">
          <cell r="C17" t="str">
            <v>윤민호 방호준 김윤호 심재원</v>
          </cell>
          <cell r="E17" t="str">
            <v>경기대경중</v>
          </cell>
          <cell r="F17" t="str">
            <v>4:31.27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최진우</v>
          </cell>
          <cell r="E11" t="str">
            <v>울산스포츠과학중</v>
          </cell>
          <cell r="F11" t="str">
            <v>1.95</v>
          </cell>
        </row>
        <row r="12">
          <cell r="C12" t="str">
            <v>김현식</v>
          </cell>
          <cell r="E12" t="str">
            <v>보은중</v>
          </cell>
          <cell r="F12" t="str">
            <v>1.87</v>
          </cell>
        </row>
        <row r="13">
          <cell r="C13" t="str">
            <v>류동원</v>
          </cell>
          <cell r="E13" t="str">
            <v>울산스포츠과학중</v>
          </cell>
          <cell r="F13" t="str">
            <v>1.60</v>
          </cell>
        </row>
      </sheetData>
      <sheetData sheetId="1"/>
      <sheetData sheetId="2">
        <row r="11">
          <cell r="C11" t="str">
            <v>정명진</v>
          </cell>
          <cell r="E11" t="str">
            <v>북삼중</v>
          </cell>
          <cell r="F11" t="str">
            <v>6.59</v>
          </cell>
          <cell r="G11" t="str">
            <v>-0.8</v>
          </cell>
        </row>
        <row r="12">
          <cell r="C12" t="str">
            <v>기승훈</v>
          </cell>
          <cell r="E12" t="str">
            <v>전남체육중</v>
          </cell>
          <cell r="F12" t="str">
            <v>6.26</v>
          </cell>
          <cell r="G12" t="str">
            <v>-0.8</v>
          </cell>
        </row>
        <row r="13">
          <cell r="C13" t="str">
            <v>박한빛</v>
          </cell>
          <cell r="E13" t="str">
            <v>익산어양중</v>
          </cell>
          <cell r="F13" t="str">
            <v>6.26</v>
          </cell>
          <cell r="G13" t="str">
            <v>0.5</v>
          </cell>
        </row>
        <row r="14">
          <cell r="C14" t="str">
            <v>서성빈</v>
          </cell>
          <cell r="E14" t="str">
            <v>대구체육중</v>
          </cell>
          <cell r="F14" t="str">
            <v>6.20</v>
          </cell>
          <cell r="G14" t="str">
            <v>-0.3</v>
          </cell>
        </row>
        <row r="15">
          <cell r="C15" t="str">
            <v>조민재</v>
          </cell>
          <cell r="E15" t="str">
            <v>남산중</v>
          </cell>
          <cell r="F15" t="str">
            <v>6.07</v>
          </cell>
          <cell r="G15" t="str">
            <v>-0.5</v>
          </cell>
        </row>
        <row r="16">
          <cell r="C16" t="str">
            <v>임홍석</v>
          </cell>
          <cell r="E16" t="str">
            <v>비아중</v>
          </cell>
          <cell r="F16" t="str">
            <v>6.01</v>
          </cell>
          <cell r="G16" t="str">
            <v>-0.4</v>
          </cell>
        </row>
        <row r="17">
          <cell r="C17" t="str">
            <v>백재현</v>
          </cell>
          <cell r="E17" t="str">
            <v>동명중</v>
          </cell>
          <cell r="F17" t="str">
            <v>5.94</v>
          </cell>
          <cell r="G17" t="str">
            <v>0.1</v>
          </cell>
        </row>
        <row r="18">
          <cell r="C18" t="str">
            <v>정건우</v>
          </cell>
          <cell r="E18" t="str">
            <v>전라중</v>
          </cell>
          <cell r="F18" t="str">
            <v>5.82</v>
          </cell>
          <cell r="G18" t="str">
            <v>-0.2</v>
          </cell>
        </row>
      </sheetData>
      <sheetData sheetId="3">
        <row r="11">
          <cell r="C11" t="str">
            <v>서성빈</v>
          </cell>
          <cell r="E11" t="str">
            <v>대구체육중</v>
          </cell>
          <cell r="F11" t="str">
            <v>14.05</v>
          </cell>
          <cell r="G11" t="str">
            <v>1.0</v>
          </cell>
        </row>
        <row r="12">
          <cell r="C12" t="str">
            <v>박한빛</v>
          </cell>
          <cell r="E12" t="str">
            <v>익산어양중</v>
          </cell>
          <cell r="F12" t="str">
            <v>13.88</v>
          </cell>
          <cell r="G12" t="str">
            <v>2.3참고기록</v>
          </cell>
        </row>
        <row r="13">
          <cell r="C13" t="str">
            <v>임홍석</v>
          </cell>
          <cell r="E13" t="str">
            <v>비아중</v>
          </cell>
          <cell r="F13" t="str">
            <v>13.21</v>
          </cell>
          <cell r="G13" t="str">
            <v>1.7</v>
          </cell>
        </row>
        <row r="14">
          <cell r="C14" t="str">
            <v>김태연</v>
          </cell>
          <cell r="E14" t="str">
            <v>경북경덕중</v>
          </cell>
          <cell r="F14" t="str">
            <v>12.70</v>
          </cell>
          <cell r="G14" t="str">
            <v>0.9</v>
          </cell>
        </row>
        <row r="15">
          <cell r="C15" t="str">
            <v>홍원의</v>
          </cell>
          <cell r="E15" t="str">
            <v>동명중</v>
          </cell>
          <cell r="F15" t="str">
            <v>12.59</v>
          </cell>
          <cell r="G15" t="str">
            <v>0.2</v>
          </cell>
        </row>
        <row r="16">
          <cell r="C16" t="str">
            <v>구현욱</v>
          </cell>
          <cell r="E16" t="str">
            <v>북삼중</v>
          </cell>
          <cell r="F16" t="str">
            <v>12.59</v>
          </cell>
          <cell r="G16" t="str">
            <v>1.1</v>
          </cell>
        </row>
        <row r="17">
          <cell r="C17" t="str">
            <v>기승훈</v>
          </cell>
          <cell r="E17" t="str">
            <v>전남체육중</v>
          </cell>
          <cell r="F17" t="str">
            <v>12.41</v>
          </cell>
          <cell r="G17" t="str">
            <v>-0.1</v>
          </cell>
        </row>
        <row r="18">
          <cell r="C18" t="str">
            <v>조민재</v>
          </cell>
          <cell r="E18" t="str">
            <v>남산중</v>
          </cell>
          <cell r="F18" t="str">
            <v>12.25</v>
          </cell>
          <cell r="G18" t="str">
            <v>0.7</v>
          </cell>
        </row>
      </sheetData>
      <sheetData sheetId="4">
        <row r="11">
          <cell r="C11" t="str">
            <v>박민재</v>
          </cell>
          <cell r="E11" t="str">
            <v>당진원당중</v>
          </cell>
          <cell r="F11" t="str">
            <v>18.45</v>
          </cell>
        </row>
        <row r="12">
          <cell r="C12" t="str">
            <v>안상준</v>
          </cell>
          <cell r="E12" t="str">
            <v>익산지원중</v>
          </cell>
          <cell r="F12" t="str">
            <v>17.25</v>
          </cell>
        </row>
        <row r="13">
          <cell r="C13" t="str">
            <v>김재훈</v>
          </cell>
          <cell r="E13" t="str">
            <v>비아중</v>
          </cell>
          <cell r="F13" t="str">
            <v>15.57</v>
          </cell>
        </row>
        <row r="14">
          <cell r="C14" t="str">
            <v>임형준</v>
          </cell>
          <cell r="E14" t="str">
            <v>점촌중</v>
          </cell>
          <cell r="F14" t="str">
            <v>11.63</v>
          </cell>
        </row>
        <row r="15">
          <cell r="C15" t="str">
            <v>김준섭</v>
          </cell>
          <cell r="E15" t="str">
            <v>성보중</v>
          </cell>
          <cell r="F15" t="str">
            <v>8.09</v>
          </cell>
        </row>
      </sheetData>
      <sheetData sheetId="5">
        <row r="11">
          <cell r="C11" t="str">
            <v>박민재</v>
          </cell>
          <cell r="E11" t="str">
            <v>당진원당중</v>
          </cell>
          <cell r="F11" t="str">
            <v>62.00</v>
          </cell>
        </row>
        <row r="12">
          <cell r="C12" t="str">
            <v>최재노</v>
          </cell>
          <cell r="E12" t="str">
            <v>익산지원중</v>
          </cell>
          <cell r="F12" t="str">
            <v>45.99</v>
          </cell>
        </row>
        <row r="13">
          <cell r="C13" t="str">
            <v>강동현</v>
          </cell>
          <cell r="E13" t="str">
            <v>비아중</v>
          </cell>
          <cell r="F13" t="str">
            <v>45.18</v>
          </cell>
        </row>
        <row r="14">
          <cell r="C14" t="str">
            <v>임형준</v>
          </cell>
          <cell r="E14" t="str">
            <v>점촌중</v>
          </cell>
          <cell r="F14" t="str">
            <v>41.86</v>
          </cell>
        </row>
        <row r="15">
          <cell r="C15" t="str">
            <v>김태완</v>
          </cell>
          <cell r="E15" t="str">
            <v>전북체육중</v>
          </cell>
          <cell r="F15" t="str">
            <v>40.56</v>
          </cell>
        </row>
        <row r="16">
          <cell r="C16" t="str">
            <v>김하늘</v>
          </cell>
          <cell r="E16" t="str">
            <v>삼성중</v>
          </cell>
          <cell r="F16" t="str">
            <v>39.72</v>
          </cell>
        </row>
        <row r="17">
          <cell r="C17" t="str">
            <v>오현수</v>
          </cell>
          <cell r="E17" t="str">
            <v>대흥중</v>
          </cell>
          <cell r="F17" t="str">
            <v>32.89</v>
          </cell>
        </row>
        <row r="18">
          <cell r="C18" t="str">
            <v>김준섭</v>
          </cell>
          <cell r="E18" t="str">
            <v>성보중</v>
          </cell>
          <cell r="F18" t="str">
            <v>17.02</v>
          </cell>
        </row>
      </sheetData>
      <sheetData sheetId="6">
        <row r="11">
          <cell r="C11" t="str">
            <v>김호준</v>
          </cell>
          <cell r="E11" t="str">
            <v>대전대신중</v>
          </cell>
          <cell r="F11" t="str">
            <v>55.64</v>
          </cell>
        </row>
        <row r="12">
          <cell r="C12" t="str">
            <v>심하민</v>
          </cell>
          <cell r="E12" t="str">
            <v>전북체육중</v>
          </cell>
          <cell r="F12" t="str">
            <v>53.50</v>
          </cell>
        </row>
        <row r="13">
          <cell r="C13" t="str">
            <v>오준석</v>
          </cell>
          <cell r="E13" t="str">
            <v>조치원중</v>
          </cell>
          <cell r="F13" t="str">
            <v>51.99</v>
          </cell>
        </row>
        <row r="14">
          <cell r="C14" t="str">
            <v>최재노</v>
          </cell>
          <cell r="E14" t="str">
            <v>익산지원중</v>
          </cell>
          <cell r="F14" t="str">
            <v>50.85</v>
          </cell>
        </row>
        <row r="15">
          <cell r="C15" t="str">
            <v>박성민</v>
          </cell>
          <cell r="E15" t="str">
            <v>삼성중</v>
          </cell>
          <cell r="F15" t="str">
            <v>50.02</v>
          </cell>
        </row>
        <row r="16">
          <cell r="C16" t="str">
            <v>김재훈</v>
          </cell>
          <cell r="E16" t="str">
            <v>비아중</v>
          </cell>
          <cell r="F16" t="str">
            <v>47.20</v>
          </cell>
        </row>
        <row r="17">
          <cell r="C17" t="str">
            <v>강인구</v>
          </cell>
          <cell r="E17" t="str">
            <v>조치원중</v>
          </cell>
          <cell r="F17" t="str">
            <v>45.88</v>
          </cell>
        </row>
        <row r="18">
          <cell r="C18" t="str">
            <v>유정재</v>
          </cell>
          <cell r="E18" t="str">
            <v>대전대신중</v>
          </cell>
          <cell r="F18" t="str">
            <v>42.51</v>
          </cell>
        </row>
      </sheetData>
      <sheetData sheetId="7">
        <row r="11">
          <cell r="C11" t="str">
            <v>김현태</v>
          </cell>
          <cell r="E11" t="str">
            <v>서생중</v>
          </cell>
          <cell r="F11" t="str">
            <v>2.320점</v>
          </cell>
        </row>
        <row r="12">
          <cell r="C12" t="str">
            <v>김선우</v>
          </cell>
          <cell r="E12" t="str">
            <v>대전체육중</v>
          </cell>
          <cell r="F12" t="str">
            <v>2.002점</v>
          </cell>
        </row>
        <row r="13">
          <cell r="C13" t="str">
            <v>오항석</v>
          </cell>
          <cell r="E13" t="str">
            <v>서생중</v>
          </cell>
          <cell r="F13" t="str">
            <v>1.412점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/>
      <sheetData sheetId="3">
        <row r="8">
          <cell r="G8" t="str">
            <v>-0.8</v>
          </cell>
        </row>
        <row r="11">
          <cell r="C11" t="str">
            <v>이은빈</v>
          </cell>
          <cell r="E11" t="str">
            <v>전남체육중</v>
          </cell>
          <cell r="F11" t="str">
            <v>12.46</v>
          </cell>
        </row>
        <row r="12">
          <cell r="C12" t="str">
            <v>신가영</v>
          </cell>
          <cell r="E12" t="str">
            <v>상주여자중</v>
          </cell>
          <cell r="F12" t="str">
            <v>12.62</v>
          </cell>
        </row>
        <row r="13">
          <cell r="C13" t="str">
            <v>최윤경</v>
          </cell>
          <cell r="E13" t="str">
            <v>경기덕계중</v>
          </cell>
          <cell r="F13" t="str">
            <v>12.78</v>
          </cell>
        </row>
        <row r="14">
          <cell r="C14" t="str">
            <v>김예림</v>
          </cell>
          <cell r="E14" t="str">
            <v>경기덕계중</v>
          </cell>
          <cell r="F14" t="str">
            <v>13.12</v>
          </cell>
        </row>
        <row r="15">
          <cell r="C15" t="str">
            <v>전서영</v>
          </cell>
          <cell r="E15" t="str">
            <v>경명여자중</v>
          </cell>
          <cell r="F15" t="str">
            <v>13.13</v>
          </cell>
        </row>
        <row r="16">
          <cell r="C16" t="str">
            <v>이수영</v>
          </cell>
          <cell r="E16" t="str">
            <v>가좌여자중</v>
          </cell>
          <cell r="F16" t="str">
            <v>13.19</v>
          </cell>
        </row>
        <row r="17">
          <cell r="C17" t="str">
            <v>허승채</v>
          </cell>
          <cell r="E17" t="str">
            <v>인화여자중</v>
          </cell>
          <cell r="F17" t="str">
            <v>13.27</v>
          </cell>
        </row>
        <row r="18">
          <cell r="C18" t="str">
            <v>백예진</v>
          </cell>
          <cell r="E18" t="str">
            <v>김천한일여자중</v>
          </cell>
          <cell r="F18" t="str">
            <v>13.80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오소희</v>
          </cell>
          <cell r="E11" t="str">
            <v>인화여자중</v>
          </cell>
          <cell r="F11" t="str">
            <v>25.88</v>
          </cell>
        </row>
        <row r="12">
          <cell r="C12" t="str">
            <v>이은빈</v>
          </cell>
          <cell r="E12" t="str">
            <v>전남체육중</v>
          </cell>
          <cell r="F12" t="str">
            <v>26.21</v>
          </cell>
        </row>
        <row r="13">
          <cell r="C13" t="str">
            <v>최윤경</v>
          </cell>
          <cell r="E13" t="str">
            <v>경기덕계중</v>
          </cell>
          <cell r="F13" t="str">
            <v>26.32</v>
          </cell>
        </row>
        <row r="14">
          <cell r="C14" t="str">
            <v>김아진</v>
          </cell>
          <cell r="E14" t="str">
            <v>경기관양중</v>
          </cell>
          <cell r="F14" t="str">
            <v>26.87</v>
          </cell>
        </row>
        <row r="15">
          <cell r="C15" t="str">
            <v>김예진</v>
          </cell>
          <cell r="E15" t="str">
            <v>경기송운중</v>
          </cell>
          <cell r="F15" t="str">
            <v>27.27</v>
          </cell>
        </row>
        <row r="16">
          <cell r="C16" t="str">
            <v>전서영</v>
          </cell>
          <cell r="E16" t="str">
            <v>경명여자중</v>
          </cell>
          <cell r="F16" t="str">
            <v>27.43</v>
          </cell>
        </row>
        <row r="17">
          <cell r="C17" t="str">
            <v>전은우</v>
          </cell>
          <cell r="E17" t="str">
            <v>경기덕계중</v>
          </cell>
          <cell r="F17" t="str">
            <v>27.44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이수영</v>
          </cell>
          <cell r="E11" t="str">
            <v>가좌여자중</v>
          </cell>
          <cell r="F11" t="str">
            <v>59.76</v>
          </cell>
        </row>
        <row r="12">
          <cell r="C12" t="str">
            <v>이소희</v>
          </cell>
          <cell r="E12" t="str">
            <v>다산중</v>
          </cell>
          <cell r="F12" t="str">
            <v>1:00.93</v>
          </cell>
        </row>
        <row r="13">
          <cell r="C13" t="str">
            <v>송수하</v>
          </cell>
          <cell r="E13" t="str">
            <v>전남체육중</v>
          </cell>
          <cell r="F13" t="str">
            <v>1:02.40</v>
          </cell>
        </row>
        <row r="14">
          <cell r="C14" t="str">
            <v>최지선</v>
          </cell>
          <cell r="E14" t="str">
            <v>전남체육중</v>
          </cell>
          <cell r="F14" t="str">
            <v>1:02.74</v>
          </cell>
        </row>
        <row r="15">
          <cell r="C15" t="str">
            <v>박정은</v>
          </cell>
          <cell r="E15" t="str">
            <v>김천한일여자중</v>
          </cell>
          <cell r="F15" t="str">
            <v>1:02.95</v>
          </cell>
        </row>
        <row r="16">
          <cell r="C16" t="str">
            <v>홍진주</v>
          </cell>
          <cell r="E16" t="str">
            <v>천안오성중</v>
          </cell>
          <cell r="F16" t="str">
            <v>1:03.77</v>
          </cell>
        </row>
        <row r="17">
          <cell r="C17" t="str">
            <v>홍해인</v>
          </cell>
          <cell r="E17" t="str">
            <v>천안오성중</v>
          </cell>
          <cell r="F17" t="str">
            <v>1:04.76</v>
          </cell>
        </row>
        <row r="18">
          <cell r="C18" t="str">
            <v>황채원</v>
          </cell>
          <cell r="E18" t="str">
            <v>월배중</v>
          </cell>
          <cell r="F18" t="str">
            <v>1:05.63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금서영</v>
          </cell>
          <cell r="E11" t="str">
            <v>월배중</v>
          </cell>
          <cell r="F11" t="str">
            <v>2:19.19</v>
          </cell>
        </row>
        <row r="12">
          <cell r="C12" t="str">
            <v>이예원</v>
          </cell>
          <cell r="E12" t="str">
            <v>충북영동중</v>
          </cell>
          <cell r="F12" t="str">
            <v>2:22.31</v>
          </cell>
        </row>
        <row r="13">
          <cell r="C13" t="str">
            <v>김은선</v>
          </cell>
          <cell r="E13" t="str">
            <v>경북성남여자중</v>
          </cell>
          <cell r="F13" t="str">
            <v>2:25.13</v>
          </cell>
        </row>
        <row r="14">
          <cell r="C14" t="str">
            <v>김은수</v>
          </cell>
          <cell r="E14" t="str">
            <v>옥천여자중</v>
          </cell>
          <cell r="F14" t="str">
            <v>2:27.18</v>
          </cell>
        </row>
        <row r="15">
          <cell r="C15" t="str">
            <v>박정은</v>
          </cell>
          <cell r="E15" t="str">
            <v>김천한일여자중</v>
          </cell>
          <cell r="F15" t="str">
            <v>2:28.90</v>
          </cell>
        </row>
        <row r="16">
          <cell r="C16" t="str">
            <v>신예진</v>
          </cell>
          <cell r="E16" t="str">
            <v>신정여자중</v>
          </cell>
          <cell r="F16" t="str">
            <v>2:29.42</v>
          </cell>
        </row>
        <row r="17">
          <cell r="C17" t="str">
            <v>이한별</v>
          </cell>
          <cell r="E17" t="str">
            <v>신정여자중</v>
          </cell>
          <cell r="F17" t="str">
            <v>2:32.51</v>
          </cell>
        </row>
        <row r="18">
          <cell r="C18" t="str">
            <v>홍해인</v>
          </cell>
          <cell r="E18" t="str">
            <v>천안오성중</v>
          </cell>
          <cell r="F18" t="str">
            <v>2:41.79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이명웅</v>
          </cell>
          <cell r="E11" t="str">
            <v>천안오성중</v>
          </cell>
          <cell r="F11" t="str">
            <v>4:44.63</v>
          </cell>
        </row>
        <row r="12">
          <cell r="C12" t="str">
            <v>박우림</v>
          </cell>
          <cell r="E12" t="str">
            <v>정선중</v>
          </cell>
          <cell r="F12" t="str">
            <v>4:48.51</v>
          </cell>
        </row>
        <row r="13">
          <cell r="C13" t="str">
            <v>심정순</v>
          </cell>
          <cell r="E13" t="str">
            <v>경북성남여자중</v>
          </cell>
          <cell r="F13" t="str">
            <v>4:53.35</v>
          </cell>
        </row>
        <row r="14">
          <cell r="C14" t="str">
            <v>김은선</v>
          </cell>
          <cell r="E14" t="str">
            <v>경북성남여자중</v>
          </cell>
          <cell r="F14" t="str">
            <v>4:55.06</v>
          </cell>
        </row>
        <row r="15">
          <cell r="C15" t="str">
            <v>김은수</v>
          </cell>
          <cell r="E15" t="str">
            <v>옥천여자중</v>
          </cell>
          <cell r="F15" t="str">
            <v>4:55.49</v>
          </cell>
        </row>
        <row r="16">
          <cell r="C16" t="str">
            <v>안희연</v>
          </cell>
          <cell r="E16" t="str">
            <v>경북성남여자중</v>
          </cell>
          <cell r="F16" t="str">
            <v>5:00.62</v>
          </cell>
        </row>
        <row r="17">
          <cell r="C17" t="str">
            <v>이한별</v>
          </cell>
          <cell r="E17" t="str">
            <v>신정여자중</v>
          </cell>
          <cell r="F17" t="str">
            <v>5:05.35</v>
          </cell>
        </row>
        <row r="18">
          <cell r="C18" t="str">
            <v>서수민</v>
          </cell>
          <cell r="E18" t="str">
            <v>북삼중</v>
          </cell>
          <cell r="F18" t="str">
            <v>5:06.87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이명웅</v>
          </cell>
          <cell r="E11" t="str">
            <v>천안오성중</v>
          </cell>
          <cell r="F11" t="str">
            <v>10:27.26</v>
          </cell>
        </row>
        <row r="12">
          <cell r="C12" t="str">
            <v>심정순</v>
          </cell>
          <cell r="E12" t="str">
            <v>경북성남여자중</v>
          </cell>
          <cell r="F12" t="str">
            <v>10:32.73</v>
          </cell>
        </row>
        <row r="13">
          <cell r="C13" t="str">
            <v>이서현</v>
          </cell>
          <cell r="E13" t="str">
            <v>홍성여자중</v>
          </cell>
          <cell r="F13" t="str">
            <v>10:36.83</v>
          </cell>
        </row>
        <row r="14">
          <cell r="C14" t="str">
            <v>안희연</v>
          </cell>
          <cell r="E14" t="str">
            <v>경북성남여자중</v>
          </cell>
          <cell r="F14" t="str">
            <v>10:48.53</v>
          </cell>
        </row>
        <row r="15">
          <cell r="C15" t="str">
            <v>신지연</v>
          </cell>
          <cell r="E15" t="str">
            <v>문경여자중</v>
          </cell>
          <cell r="F15" t="str">
            <v>10:50.51</v>
          </cell>
        </row>
        <row r="16">
          <cell r="C16" t="str">
            <v>박우림</v>
          </cell>
          <cell r="E16" t="str">
            <v>정선중</v>
          </cell>
          <cell r="F16" t="str">
            <v>10:54.09</v>
          </cell>
        </row>
        <row r="17">
          <cell r="C17" t="str">
            <v>신수민</v>
          </cell>
          <cell r="E17" t="str">
            <v>건대부속중</v>
          </cell>
          <cell r="F17" t="str">
            <v>10:54.51</v>
          </cell>
        </row>
        <row r="18">
          <cell r="C18" t="str">
            <v>서수민</v>
          </cell>
          <cell r="E18" t="str">
            <v>북삼중</v>
          </cell>
          <cell r="F18" t="str">
            <v>10:57.34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-0.9</v>
          </cell>
        </row>
        <row r="11">
          <cell r="C11" t="str">
            <v>김찬송</v>
          </cell>
          <cell r="E11" t="str">
            <v>비아중</v>
          </cell>
          <cell r="F11" t="str">
            <v>14.95</v>
          </cell>
        </row>
        <row r="12">
          <cell r="C12" t="str">
            <v>여채빈</v>
          </cell>
          <cell r="E12" t="str">
            <v>경기문산중</v>
          </cell>
          <cell r="F12" t="str">
            <v>16.72</v>
          </cell>
        </row>
        <row r="13">
          <cell r="C13" t="str">
            <v>허승채</v>
          </cell>
          <cell r="E13" t="str">
            <v>인화여자중</v>
          </cell>
          <cell r="F13" t="str">
            <v>17.09</v>
          </cell>
        </row>
        <row r="14">
          <cell r="C14" t="str">
            <v>우다연</v>
          </cell>
          <cell r="E14" t="str">
            <v>이목중</v>
          </cell>
          <cell r="F14" t="str">
            <v>18.49</v>
          </cell>
        </row>
        <row r="15">
          <cell r="C15" t="str">
            <v>신은정</v>
          </cell>
          <cell r="E15" t="str">
            <v>경명여자중</v>
          </cell>
          <cell r="F15" t="str">
            <v>18.78</v>
          </cell>
        </row>
        <row r="16">
          <cell r="C16" t="str">
            <v>박서현</v>
          </cell>
          <cell r="E16" t="str">
            <v>경기신천중</v>
          </cell>
          <cell r="F16" t="str">
            <v>19.29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임예린</v>
          </cell>
          <cell r="E11" t="str">
            <v>공주여자중</v>
          </cell>
          <cell r="F11" t="str">
            <v>15:09.06</v>
          </cell>
        </row>
        <row r="12">
          <cell r="C12" t="str">
            <v>이예서</v>
          </cell>
          <cell r="E12" t="str">
            <v>서산여자중</v>
          </cell>
          <cell r="F12" t="str">
            <v>15:16.63</v>
          </cell>
        </row>
        <row r="13">
          <cell r="C13" t="str">
            <v>김예랑</v>
          </cell>
          <cell r="E13" t="str">
            <v>장산중</v>
          </cell>
          <cell r="F13" t="str">
            <v>15:20.10</v>
          </cell>
        </row>
        <row r="14">
          <cell r="C14" t="str">
            <v>박진희</v>
          </cell>
          <cell r="E14" t="str">
            <v>서산여자중</v>
          </cell>
          <cell r="F14" t="str">
            <v>15:50.04</v>
          </cell>
        </row>
        <row r="15">
          <cell r="C15" t="str">
            <v>박소희</v>
          </cell>
          <cell r="E15" t="str">
            <v>전남체육중</v>
          </cell>
          <cell r="F15" t="str">
            <v>16:22.28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 xml:space="preserve">김수연 허승채 오소희 이가은 </v>
          </cell>
          <cell r="E11" t="str">
            <v>인화여자중</v>
          </cell>
          <cell r="F11" t="str">
            <v>50.40</v>
          </cell>
        </row>
        <row r="12">
          <cell r="C12" t="str">
            <v>김예원 김아진 신예빈 이시현</v>
          </cell>
          <cell r="E12" t="str">
            <v>경기관양중</v>
          </cell>
          <cell r="F12" t="str">
            <v>51.73</v>
          </cell>
        </row>
        <row r="13">
          <cell r="C13" t="str">
            <v>박태경 송수하 최지선 이은빈</v>
          </cell>
          <cell r="E13" t="str">
            <v>전남체육중</v>
          </cell>
          <cell r="F13" t="str">
            <v>51.80</v>
          </cell>
        </row>
        <row r="14">
          <cell r="C14" t="str">
            <v>황유림 성시은 김가은 신가영</v>
          </cell>
          <cell r="E14" t="str">
            <v>상주여자중</v>
          </cell>
          <cell r="F14" t="str">
            <v>52.10</v>
          </cell>
        </row>
        <row r="15">
          <cell r="C15" t="str">
            <v xml:space="preserve">배채은 최윤채 조은서 김수지 </v>
          </cell>
          <cell r="E15" t="str">
            <v>북삼중</v>
          </cell>
          <cell r="F15" t="str">
            <v>53.76</v>
          </cell>
        </row>
        <row r="16">
          <cell r="C16" t="str">
            <v>정수민 박서현 이민정 김서정</v>
          </cell>
          <cell r="E16" t="str">
            <v>경기신천중</v>
          </cell>
          <cell r="F16" t="str">
            <v>56.15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홍진주 홍해인 김민정 이명웅</v>
          </cell>
          <cell r="E11" t="str">
            <v>천안오성중</v>
          </cell>
          <cell r="F11" t="str">
            <v>4:14.39</v>
          </cell>
        </row>
        <row r="12">
          <cell r="C12" t="str">
            <v>안희연 심정순 하나름 김은선</v>
          </cell>
          <cell r="E12" t="str">
            <v>경북성남여자중</v>
          </cell>
          <cell r="F12" t="str">
            <v>4:16.29</v>
          </cell>
        </row>
        <row r="13">
          <cell r="C13" t="str">
            <v>성시은 김가은 신가영 황유림</v>
          </cell>
          <cell r="E13" t="str">
            <v>상주여자중</v>
          </cell>
          <cell r="F13" t="str">
            <v>4:17.08</v>
          </cell>
        </row>
        <row r="14">
          <cell r="C14" t="str">
            <v>서예은 최지선 이은빈 송수하</v>
          </cell>
          <cell r="E14" t="str">
            <v>전남체육중</v>
          </cell>
          <cell r="F14" t="str">
            <v>4:24.79</v>
          </cell>
        </row>
        <row r="15">
          <cell r="C15" t="str">
            <v>오미랑 이가은 허승채 오소희</v>
          </cell>
          <cell r="E15" t="str">
            <v>인화여자중</v>
          </cell>
          <cell r="F15" t="str">
            <v>4:28.19</v>
          </cell>
        </row>
        <row r="16">
          <cell r="C16" t="str">
            <v xml:space="preserve">이채린 안채진 신예진 이한별  </v>
          </cell>
          <cell r="E16" t="str">
            <v>신정여자중</v>
          </cell>
          <cell r="F16" t="str">
            <v>4:30.24</v>
          </cell>
        </row>
        <row r="17">
          <cell r="C17" t="str">
            <v>추윤아 최혜원 이수영 김나영</v>
          </cell>
          <cell r="E17" t="str">
            <v>가좌여자중</v>
          </cell>
          <cell r="F17" t="str">
            <v>4:36.24</v>
          </cell>
        </row>
        <row r="18">
          <cell r="C18" t="str">
            <v xml:space="preserve">박서현 김서정 이민정 정수민 </v>
          </cell>
          <cell r="E18" t="str">
            <v>경기신천중</v>
          </cell>
          <cell r="F18" t="str">
            <v>4:57.70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임사랑</v>
          </cell>
          <cell r="E11" t="str">
            <v>전라중</v>
          </cell>
          <cell r="F11" t="str">
            <v>1.60</v>
          </cell>
        </row>
        <row r="12">
          <cell r="C12" t="str">
            <v>김지연</v>
          </cell>
          <cell r="E12" t="str">
            <v>대전송촌중</v>
          </cell>
          <cell r="F12" t="str">
            <v>1.50</v>
          </cell>
        </row>
        <row r="13">
          <cell r="C13" t="str">
            <v>김연우</v>
          </cell>
          <cell r="E13" t="str">
            <v>대구체육중</v>
          </cell>
          <cell r="F13" t="str">
            <v>1.50</v>
          </cell>
        </row>
        <row r="14">
          <cell r="C14" t="str">
            <v>김서연</v>
          </cell>
          <cell r="E14" t="str">
            <v>상주여자중</v>
          </cell>
          <cell r="F14" t="str">
            <v>1.50</v>
          </cell>
        </row>
        <row r="15">
          <cell r="C15" t="str">
            <v>박태경</v>
          </cell>
          <cell r="E15" t="str">
            <v>전남체육중</v>
          </cell>
          <cell r="F15" t="str">
            <v>1.45</v>
          </cell>
        </row>
        <row r="16">
          <cell r="C16" t="str">
            <v>정해윤</v>
          </cell>
          <cell r="E16" t="str">
            <v>경북체육중</v>
          </cell>
          <cell r="F16" t="str">
            <v>1.40</v>
          </cell>
        </row>
        <row r="17">
          <cell r="C17" t="str">
            <v>서예은</v>
          </cell>
          <cell r="E17" t="str">
            <v>전남체육중</v>
          </cell>
          <cell r="F17" t="str">
            <v>1.35</v>
          </cell>
        </row>
      </sheetData>
      <sheetData sheetId="1"/>
      <sheetData sheetId="2">
        <row r="11">
          <cell r="C11" t="str">
            <v>장성이</v>
          </cell>
          <cell r="E11" t="str">
            <v>북삼중</v>
          </cell>
          <cell r="F11">
            <v>5.23</v>
          </cell>
          <cell r="G11">
            <v>-0.1</v>
          </cell>
        </row>
        <row r="12">
          <cell r="C12" t="str">
            <v>이서영</v>
          </cell>
          <cell r="E12" t="str">
            <v>홍성여자중</v>
          </cell>
          <cell r="F12">
            <v>5.19</v>
          </cell>
          <cell r="G12">
            <v>1.2</v>
          </cell>
        </row>
        <row r="13">
          <cell r="C13" t="str">
            <v>김나영</v>
          </cell>
          <cell r="E13" t="str">
            <v>가좌여자중</v>
          </cell>
          <cell r="F13" t="str">
            <v>5.10</v>
          </cell>
          <cell r="G13">
            <v>0.1</v>
          </cell>
        </row>
        <row r="14">
          <cell r="C14" t="str">
            <v>안나겸</v>
          </cell>
          <cell r="E14" t="str">
            <v>대흥중</v>
          </cell>
          <cell r="F14">
            <v>5.05</v>
          </cell>
          <cell r="G14">
            <v>0.9</v>
          </cell>
        </row>
        <row r="15">
          <cell r="C15" t="str">
            <v>김예원</v>
          </cell>
          <cell r="E15" t="str">
            <v>경기관양중</v>
          </cell>
          <cell r="F15">
            <v>4.96</v>
          </cell>
          <cell r="G15">
            <v>1.5</v>
          </cell>
        </row>
        <row r="16">
          <cell r="C16" t="str">
            <v>정지원</v>
          </cell>
          <cell r="E16" t="str">
            <v>대흥중</v>
          </cell>
          <cell r="F16">
            <v>4.72</v>
          </cell>
          <cell r="G16">
            <v>1.4</v>
          </cell>
        </row>
        <row r="17">
          <cell r="C17" t="str">
            <v>이예린</v>
          </cell>
          <cell r="E17" t="str">
            <v>대전체육중</v>
          </cell>
          <cell r="F17">
            <v>4.67</v>
          </cell>
          <cell r="G17">
            <v>0.3</v>
          </cell>
        </row>
        <row r="18">
          <cell r="C18" t="str">
            <v>장효빈</v>
          </cell>
          <cell r="E18" t="str">
            <v>보은여자중</v>
          </cell>
          <cell r="F18">
            <v>4.62</v>
          </cell>
          <cell r="G18">
            <v>1.8</v>
          </cell>
        </row>
      </sheetData>
      <sheetData sheetId="3">
        <row r="11">
          <cell r="C11" t="str">
            <v>장성이</v>
          </cell>
          <cell r="E11" t="str">
            <v>북삼중</v>
          </cell>
          <cell r="F11" t="str">
            <v>11.40</v>
          </cell>
          <cell r="G11" t="str">
            <v>0.2</v>
          </cell>
        </row>
        <row r="12">
          <cell r="C12" t="str">
            <v>이서영</v>
          </cell>
          <cell r="E12" t="str">
            <v>홍성여자중</v>
          </cell>
          <cell r="F12" t="str">
            <v>11.09</v>
          </cell>
          <cell r="G12" t="str">
            <v>0.2</v>
          </cell>
        </row>
        <row r="13">
          <cell r="C13" t="str">
            <v>정지원</v>
          </cell>
          <cell r="E13" t="str">
            <v>대흥중</v>
          </cell>
          <cell r="F13" t="str">
            <v>10.71</v>
          </cell>
          <cell r="G13" t="str">
            <v>0.1</v>
          </cell>
        </row>
        <row r="14">
          <cell r="C14" t="str">
            <v>최지현</v>
          </cell>
          <cell r="E14" t="str">
            <v>상주여자중</v>
          </cell>
          <cell r="F14">
            <v>10.07</v>
          </cell>
          <cell r="G14" t="str">
            <v>0.2</v>
          </cell>
        </row>
        <row r="15">
          <cell r="C15" t="str">
            <v>김정인</v>
          </cell>
          <cell r="E15" t="str">
            <v>경기가평중</v>
          </cell>
          <cell r="F15" t="str">
            <v>10.07</v>
          </cell>
          <cell r="G15" t="str">
            <v>0.2</v>
          </cell>
        </row>
      </sheetData>
      <sheetData sheetId="4">
        <row r="11">
          <cell r="C11" t="str">
            <v>박소진</v>
          </cell>
          <cell r="E11" t="str">
            <v>형곡중</v>
          </cell>
          <cell r="F11" t="str">
            <v>15.05 CR</v>
          </cell>
        </row>
        <row r="12">
          <cell r="C12" t="str">
            <v>이혜민</v>
          </cell>
          <cell r="E12" t="str">
            <v>경북체육중</v>
          </cell>
          <cell r="F12" t="str">
            <v>12.42</v>
          </cell>
        </row>
        <row r="13">
          <cell r="C13" t="str">
            <v>김주현</v>
          </cell>
          <cell r="E13" t="str">
            <v>행당중</v>
          </cell>
          <cell r="F13">
            <v>11.93</v>
          </cell>
        </row>
        <row r="14">
          <cell r="C14" t="str">
            <v>주혜원</v>
          </cell>
          <cell r="E14" t="str">
            <v>인화여자중</v>
          </cell>
          <cell r="F14" t="str">
            <v>8.39</v>
          </cell>
        </row>
      </sheetData>
      <sheetData sheetId="5">
        <row r="11">
          <cell r="C11" t="str">
            <v>윤희선</v>
          </cell>
          <cell r="E11" t="str">
            <v>행당중</v>
          </cell>
          <cell r="F11" t="str">
            <v>37.40</v>
          </cell>
        </row>
        <row r="12">
          <cell r="C12" t="str">
            <v>임채연</v>
          </cell>
          <cell r="E12" t="str">
            <v>홍성여자중</v>
          </cell>
          <cell r="F12" t="str">
            <v>35.69</v>
          </cell>
        </row>
        <row r="13">
          <cell r="C13" t="str">
            <v>황수빈</v>
          </cell>
          <cell r="E13" t="str">
            <v>대흥중</v>
          </cell>
          <cell r="F13" t="str">
            <v>30.36</v>
          </cell>
        </row>
        <row r="14">
          <cell r="C14" t="str">
            <v>김민하</v>
          </cell>
          <cell r="E14" t="str">
            <v>울산스포츠과학중</v>
          </cell>
          <cell r="F14" t="str">
            <v>29.19</v>
          </cell>
        </row>
        <row r="15">
          <cell r="C15" t="str">
            <v>김채연</v>
          </cell>
          <cell r="E15" t="str">
            <v>문경여자중</v>
          </cell>
          <cell r="F15" t="str">
            <v>26.91</v>
          </cell>
        </row>
        <row r="16">
          <cell r="C16" t="str">
            <v>이혜민</v>
          </cell>
          <cell r="E16" t="str">
            <v>경북체육중</v>
          </cell>
          <cell r="F16" t="str">
            <v>25.80</v>
          </cell>
        </row>
        <row r="17">
          <cell r="C17" t="str">
            <v>정현지</v>
          </cell>
          <cell r="E17" t="str">
            <v>비아중</v>
          </cell>
          <cell r="F17" t="str">
            <v>17.94</v>
          </cell>
        </row>
      </sheetData>
      <sheetData sheetId="6">
        <row r="11">
          <cell r="C11" t="str">
            <v>송채은</v>
          </cell>
          <cell r="E11" t="str">
            <v>서생중</v>
          </cell>
          <cell r="F11" t="str">
            <v>46.78 DR</v>
          </cell>
        </row>
        <row r="12">
          <cell r="C12" t="str">
            <v>양석주</v>
          </cell>
          <cell r="E12" t="str">
            <v>문경여자중</v>
          </cell>
          <cell r="F12" t="str">
            <v>45.50</v>
          </cell>
        </row>
        <row r="13">
          <cell r="C13" t="str">
            <v>김민지</v>
          </cell>
          <cell r="E13" t="str">
            <v>익산지원중</v>
          </cell>
          <cell r="F13" t="str">
            <v>44.07</v>
          </cell>
        </row>
        <row r="14">
          <cell r="C14" t="str">
            <v>양아름</v>
          </cell>
          <cell r="E14" t="str">
            <v>익산지원중</v>
          </cell>
          <cell r="F14" t="str">
            <v>39.43</v>
          </cell>
        </row>
        <row r="15">
          <cell r="C15" t="str">
            <v>양채민</v>
          </cell>
          <cell r="E15" t="str">
            <v>전라중</v>
          </cell>
          <cell r="F15" t="str">
            <v>36..56</v>
          </cell>
        </row>
        <row r="16">
          <cell r="C16" t="str">
            <v>김유나</v>
          </cell>
          <cell r="E16" t="str">
            <v>홍성여자중</v>
          </cell>
          <cell r="F16" t="str">
            <v>32.64</v>
          </cell>
        </row>
        <row r="17">
          <cell r="C17" t="str">
            <v>주혜원</v>
          </cell>
          <cell r="E17" t="str">
            <v>인화여자중</v>
          </cell>
          <cell r="F17" t="str">
            <v>31.63</v>
          </cell>
        </row>
        <row r="18">
          <cell r="C18" t="str">
            <v>김지수</v>
          </cell>
          <cell r="E18" t="str">
            <v>대구체육중</v>
          </cell>
          <cell r="F18" t="str">
            <v>29.18</v>
          </cell>
        </row>
      </sheetData>
      <sheetData sheetId="7">
        <row r="11">
          <cell r="C11" t="str">
            <v>우다연</v>
          </cell>
          <cell r="E11" t="str">
            <v>이목중</v>
          </cell>
          <cell r="F11" t="str">
            <v>1.796점</v>
          </cell>
        </row>
        <row r="12">
          <cell r="C12" t="str">
            <v>이가은</v>
          </cell>
          <cell r="E12" t="str">
            <v>인화여자중</v>
          </cell>
          <cell r="F12" t="str">
            <v>1.463점</v>
          </cell>
        </row>
        <row r="13">
          <cell r="C13" t="str">
            <v>안서윤</v>
          </cell>
          <cell r="E13" t="str">
            <v>인화여자중</v>
          </cell>
          <cell r="F13" t="str">
            <v>1.241점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-0.9</v>
          </cell>
        </row>
        <row r="11">
          <cell r="C11" t="str">
            <v>곽의찬</v>
          </cell>
          <cell r="E11" t="str">
            <v>월배중</v>
          </cell>
          <cell r="F11" t="str">
            <v>11.74</v>
          </cell>
        </row>
        <row r="12">
          <cell r="C12" t="str">
            <v>김동진</v>
          </cell>
          <cell r="E12" t="str">
            <v>월배중</v>
          </cell>
          <cell r="F12" t="str">
            <v>12.29</v>
          </cell>
        </row>
        <row r="13">
          <cell r="C13" t="str">
            <v>한선욱</v>
          </cell>
          <cell r="E13" t="str">
            <v>전남체육중</v>
          </cell>
          <cell r="F13" t="str">
            <v>12.45</v>
          </cell>
        </row>
        <row r="14">
          <cell r="C14" t="str">
            <v>한지상</v>
          </cell>
          <cell r="E14" t="str">
            <v>성보중</v>
          </cell>
          <cell r="F14" t="str">
            <v>12.62</v>
          </cell>
        </row>
        <row r="15">
          <cell r="C15" t="str">
            <v>유환희</v>
          </cell>
          <cell r="E15" t="str">
            <v>온양용화중</v>
          </cell>
          <cell r="F15" t="str">
            <v>12.64</v>
          </cell>
        </row>
        <row r="16">
          <cell r="C16" t="str">
            <v>나도원</v>
          </cell>
          <cell r="E16" t="str">
            <v>경기송운중</v>
          </cell>
          <cell r="F16" t="str">
            <v>13.21</v>
          </cell>
        </row>
        <row r="17">
          <cell r="C17" t="str">
            <v>이승윤</v>
          </cell>
          <cell r="E17" t="str">
            <v>월배중</v>
          </cell>
          <cell r="F17" t="str">
            <v>13.24</v>
          </cell>
        </row>
        <row r="18">
          <cell r="C18" t="str">
            <v>방호준</v>
          </cell>
          <cell r="E18" t="str">
            <v>경기대경중</v>
          </cell>
          <cell r="F18" t="str">
            <v>13.32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양승우</v>
          </cell>
          <cell r="E11" t="str">
            <v>서산중</v>
          </cell>
          <cell r="F11" t="str">
            <v>53.79</v>
          </cell>
        </row>
        <row r="12">
          <cell r="C12" t="str">
            <v>윤영민</v>
          </cell>
          <cell r="E12" t="str">
            <v>대흥중</v>
          </cell>
          <cell r="F12" t="str">
            <v>55.37</v>
          </cell>
        </row>
        <row r="13">
          <cell r="C13" t="str">
            <v>이준민</v>
          </cell>
          <cell r="E13" t="str">
            <v>행당중</v>
          </cell>
          <cell r="F13" t="str">
            <v>56.68</v>
          </cell>
        </row>
        <row r="14">
          <cell r="C14" t="str">
            <v>강귀훈</v>
          </cell>
          <cell r="E14" t="str">
            <v>전남체육중</v>
          </cell>
          <cell r="F14" t="str">
            <v>57.54</v>
          </cell>
        </row>
        <row r="15">
          <cell r="C15" t="str">
            <v>최우성</v>
          </cell>
          <cell r="E15" t="str">
            <v>경산중</v>
          </cell>
          <cell r="F15" t="str">
            <v>57.96</v>
          </cell>
        </row>
        <row r="16">
          <cell r="C16" t="str">
            <v>장근오</v>
          </cell>
          <cell r="E16" t="str">
            <v>비아중</v>
          </cell>
          <cell r="F16" t="str">
            <v>59.18</v>
          </cell>
        </row>
        <row r="17">
          <cell r="C17" t="str">
            <v>황채우</v>
          </cell>
          <cell r="E17" t="str">
            <v>조치원중</v>
          </cell>
          <cell r="F17" t="str">
            <v>1:00.58</v>
          </cell>
        </row>
        <row r="18">
          <cell r="C18" t="str">
            <v>김민재</v>
          </cell>
          <cell r="E18" t="str">
            <v>제천내토중</v>
          </cell>
          <cell r="F18" t="str">
            <v>1:01.08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심주완</v>
          </cell>
          <cell r="E11" t="str">
            <v>배문중</v>
          </cell>
          <cell r="F11" t="str">
            <v>4:31.50</v>
          </cell>
        </row>
        <row r="12">
          <cell r="C12" t="str">
            <v>최정유</v>
          </cell>
          <cell r="E12" t="str">
            <v>전남체육중</v>
          </cell>
          <cell r="F12" t="str">
            <v>4:41.75</v>
          </cell>
        </row>
        <row r="13">
          <cell r="C13" t="str">
            <v>김동희</v>
          </cell>
          <cell r="E13" t="str">
            <v>충북영동중</v>
          </cell>
          <cell r="F13" t="str">
            <v>4:41.80</v>
          </cell>
        </row>
        <row r="14">
          <cell r="C14" t="str">
            <v>황현석</v>
          </cell>
          <cell r="E14" t="str">
            <v>남산중</v>
          </cell>
          <cell r="F14" t="str">
            <v>4:50.02</v>
          </cell>
        </row>
        <row r="15">
          <cell r="C15" t="str">
            <v>정장우</v>
          </cell>
          <cell r="E15" t="str">
            <v>경기봉담중</v>
          </cell>
          <cell r="F15" t="str">
            <v>4:50.27</v>
          </cell>
        </row>
        <row r="16">
          <cell r="C16" t="str">
            <v>최주은</v>
          </cell>
          <cell r="E16" t="str">
            <v>이리동중</v>
          </cell>
          <cell r="F16" t="str">
            <v>4:55.58</v>
          </cell>
        </row>
        <row r="17">
          <cell r="C17" t="str">
            <v>우재영</v>
          </cell>
          <cell r="E17" t="str">
            <v>영주중</v>
          </cell>
          <cell r="F17" t="str">
            <v>4:56.12</v>
          </cell>
        </row>
        <row r="18">
          <cell r="C18" t="str">
            <v>이태규</v>
          </cell>
          <cell r="E18" t="str">
            <v>전남체육중</v>
          </cell>
          <cell r="F18" t="str">
            <v>4:58.63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손홍주</v>
          </cell>
          <cell r="E11" t="str">
            <v>익산어양중</v>
          </cell>
          <cell r="F11" t="str">
            <v>5.66</v>
          </cell>
          <cell r="G11" t="str">
            <v>-0.1</v>
          </cell>
        </row>
        <row r="12">
          <cell r="C12" t="str">
            <v>김민석</v>
          </cell>
          <cell r="E12" t="str">
            <v>서생중</v>
          </cell>
          <cell r="F12" t="str">
            <v>5.14</v>
          </cell>
          <cell r="G12" t="str">
            <v>-0.8</v>
          </cell>
        </row>
        <row r="13">
          <cell r="C13" t="str">
            <v>이성진</v>
          </cell>
          <cell r="E13" t="str">
            <v>경기봉담중</v>
          </cell>
          <cell r="F13" t="str">
            <v>4.54</v>
          </cell>
          <cell r="G13" t="str">
            <v>-0.7</v>
          </cell>
        </row>
        <row r="14">
          <cell r="C14" t="str">
            <v>정민후</v>
          </cell>
          <cell r="E14" t="str">
            <v>행당중</v>
          </cell>
          <cell r="F14" t="str">
            <v>4.33</v>
          </cell>
          <cell r="G14" t="str">
            <v>0.1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 refreshError="1"/>
      <sheetData sheetId="1">
        <row r="11">
          <cell r="C11" t="str">
            <v>박시훈</v>
          </cell>
          <cell r="E11" t="str">
            <v>구미인덕중</v>
          </cell>
          <cell r="F11" t="str">
            <v>17.71</v>
          </cell>
        </row>
        <row r="12">
          <cell r="C12" t="str">
            <v>오현수</v>
          </cell>
          <cell r="E12" t="str">
            <v>대흥중</v>
          </cell>
          <cell r="F12" t="str">
            <v>12.65</v>
          </cell>
        </row>
        <row r="13">
          <cell r="C13" t="str">
            <v>이지환</v>
          </cell>
          <cell r="E13" t="str">
            <v>천호중</v>
          </cell>
          <cell r="F13" t="str">
            <v>11.78</v>
          </cell>
        </row>
        <row r="14">
          <cell r="C14" t="str">
            <v>이정호</v>
          </cell>
          <cell r="E14" t="str">
            <v>조치원중</v>
          </cell>
          <cell r="F14" t="str">
            <v>9.23</v>
          </cell>
        </row>
        <row r="15">
          <cell r="C15" t="str">
            <v>김대안</v>
          </cell>
          <cell r="E15" t="str">
            <v>군위중</v>
          </cell>
          <cell r="F15" t="str">
            <v>9.07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오소희</v>
          </cell>
          <cell r="E11" t="str">
            <v>인화여자중</v>
          </cell>
          <cell r="F11" t="str">
            <v>12.78</v>
          </cell>
        </row>
        <row r="12">
          <cell r="C12" t="str">
            <v>전은우</v>
          </cell>
          <cell r="E12" t="str">
            <v>경기덕계중</v>
          </cell>
          <cell r="F12" t="str">
            <v>12.95</v>
          </cell>
        </row>
        <row r="13">
          <cell r="C13" t="str">
            <v>박지영</v>
          </cell>
          <cell r="E13" t="str">
            <v>장산중</v>
          </cell>
          <cell r="F13" t="str">
            <v>12.97</v>
          </cell>
        </row>
        <row r="14">
          <cell r="C14" t="str">
            <v>김아진</v>
          </cell>
          <cell r="E14" t="str">
            <v>경기관양중</v>
          </cell>
          <cell r="F14" t="str">
            <v>13.08</v>
          </cell>
        </row>
        <row r="15">
          <cell r="C15" t="str">
            <v>이현채</v>
          </cell>
          <cell r="E15" t="str">
            <v>경명여자중</v>
          </cell>
          <cell r="F15" t="str">
            <v>13.34</v>
          </cell>
        </row>
        <row r="16">
          <cell r="C16" t="str">
            <v>김영은</v>
          </cell>
          <cell r="E16" t="str">
            <v>온양용화중</v>
          </cell>
          <cell r="F16" t="str">
            <v>13.91</v>
          </cell>
        </row>
        <row r="17">
          <cell r="C17" t="str">
            <v>최윤채</v>
          </cell>
          <cell r="E17" t="str">
            <v>북삼중</v>
          </cell>
          <cell r="F17" t="str">
            <v>13.96</v>
          </cell>
        </row>
        <row r="18">
          <cell r="C18" t="str">
            <v>조은서</v>
          </cell>
          <cell r="E18" t="str">
            <v>북삼중</v>
          </cell>
          <cell r="F18" t="str">
            <v>13.97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이민경</v>
          </cell>
          <cell r="E11" t="str">
            <v>경기송운중</v>
          </cell>
          <cell r="F11" t="str">
            <v>1:02.41</v>
          </cell>
        </row>
        <row r="12">
          <cell r="C12" t="str">
            <v>이시현</v>
          </cell>
          <cell r="E12" t="str">
            <v>경기관양중</v>
          </cell>
          <cell r="F12" t="str">
            <v>1:03.47</v>
          </cell>
        </row>
        <row r="13">
          <cell r="C13" t="str">
            <v>여슬아</v>
          </cell>
          <cell r="E13" t="str">
            <v>경기송운중</v>
          </cell>
          <cell r="F13" t="str">
            <v>1:04.12</v>
          </cell>
        </row>
        <row r="14">
          <cell r="C14" t="str">
            <v>성시은</v>
          </cell>
          <cell r="E14" t="str">
            <v>상주여자중</v>
          </cell>
          <cell r="F14" t="str">
            <v>1:04.95</v>
          </cell>
        </row>
        <row r="15">
          <cell r="C15" t="str">
            <v>안채진</v>
          </cell>
          <cell r="E15" t="str">
            <v>신정여자중</v>
          </cell>
          <cell r="F15" t="str">
            <v>1:09.61</v>
          </cell>
        </row>
        <row r="16">
          <cell r="C16" t="str">
            <v>박정빈</v>
          </cell>
          <cell r="E16" t="str">
            <v>문경여자중</v>
          </cell>
          <cell r="F16" t="str">
            <v>1:10.62</v>
          </cell>
        </row>
        <row r="17">
          <cell r="C17" t="str">
            <v>추윤아</v>
          </cell>
          <cell r="E17" t="str">
            <v>가좌여자중</v>
          </cell>
          <cell r="F17" t="str">
            <v>1:13.46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신예진</v>
          </cell>
          <cell r="E11" t="str">
            <v>신정여자중</v>
          </cell>
          <cell r="F11" t="str">
            <v>4:49.92</v>
          </cell>
        </row>
        <row r="12">
          <cell r="C12" t="str">
            <v>이서현</v>
          </cell>
          <cell r="E12" t="str">
            <v>홍성여자중</v>
          </cell>
          <cell r="F12" t="str">
            <v>4;56.57</v>
          </cell>
        </row>
        <row r="13">
          <cell r="C13" t="str">
            <v>장밀아</v>
          </cell>
          <cell r="E13" t="str">
            <v>전남체육중</v>
          </cell>
          <cell r="F13" t="str">
            <v>5:18.71</v>
          </cell>
        </row>
        <row r="14">
          <cell r="C14" t="str">
            <v>강민서</v>
          </cell>
          <cell r="E14" t="str">
            <v>옥천여자중</v>
          </cell>
          <cell r="F14" t="str">
            <v>5:31.38</v>
          </cell>
        </row>
        <row r="15">
          <cell r="C15" t="str">
            <v>하경은</v>
          </cell>
          <cell r="E15" t="str">
            <v>다산중</v>
          </cell>
          <cell r="F15" t="str">
            <v>5:32.50</v>
          </cell>
        </row>
        <row r="16">
          <cell r="C16" t="str">
            <v>김나경</v>
          </cell>
          <cell r="E16" t="str">
            <v>성보중</v>
          </cell>
          <cell r="F16" t="str">
            <v>5:36.04</v>
          </cell>
        </row>
        <row r="17">
          <cell r="C17" t="str">
            <v>박리우</v>
          </cell>
          <cell r="E17" t="str">
            <v>화천중</v>
          </cell>
          <cell r="F17" t="str">
            <v>5:47.17</v>
          </cell>
        </row>
        <row r="18">
          <cell r="C18" t="str">
            <v>구민경</v>
          </cell>
          <cell r="E18" t="str">
            <v>상주여자중</v>
          </cell>
          <cell r="F18" t="str">
            <v>5:50.34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강서영</v>
          </cell>
          <cell r="E11" t="str">
            <v>익산어양중</v>
          </cell>
          <cell r="F11" t="str">
            <v>5.00</v>
          </cell>
          <cell r="G11">
            <v>1.8</v>
          </cell>
        </row>
        <row r="12">
          <cell r="C12" t="str">
            <v>최지현</v>
          </cell>
          <cell r="E12" t="str">
            <v>상주여자중</v>
          </cell>
          <cell r="F12">
            <v>4.68</v>
          </cell>
          <cell r="G12">
            <v>0.3</v>
          </cell>
        </row>
        <row r="13">
          <cell r="C13" t="str">
            <v>신예빈</v>
          </cell>
          <cell r="E13" t="str">
            <v>경기관양중</v>
          </cell>
          <cell r="F13">
            <v>4.67</v>
          </cell>
        </row>
        <row r="14">
          <cell r="C14" t="str">
            <v>신소민</v>
          </cell>
          <cell r="E14" t="str">
            <v>경기가평중</v>
          </cell>
          <cell r="F14">
            <v>4.66</v>
          </cell>
          <cell r="G14">
            <v>1.5</v>
          </cell>
        </row>
        <row r="15">
          <cell r="C15" t="str">
            <v>전시연</v>
          </cell>
          <cell r="E15" t="str">
            <v>대흥중</v>
          </cell>
          <cell r="F15">
            <v>4.5199999999999996</v>
          </cell>
        </row>
        <row r="16">
          <cell r="C16" t="str">
            <v>송해빈</v>
          </cell>
          <cell r="E16" t="str">
            <v>전남체육중</v>
          </cell>
          <cell r="F16" t="str">
            <v>4.50</v>
          </cell>
          <cell r="G16" t="str">
            <v>1.0</v>
          </cell>
        </row>
      </sheetData>
      <sheetData sheetId="1">
        <row r="11">
          <cell r="C11" t="str">
            <v>양채민</v>
          </cell>
          <cell r="E11" t="str">
            <v>전라중</v>
          </cell>
          <cell r="F11" t="str">
            <v>11.27</v>
          </cell>
        </row>
        <row r="12">
          <cell r="C12" t="str">
            <v>김해미</v>
          </cell>
          <cell r="E12" t="str">
            <v>경북성남여자중</v>
          </cell>
          <cell r="F12" t="str">
            <v>10.85</v>
          </cell>
        </row>
        <row r="13">
          <cell r="C13" t="str">
            <v>정현지</v>
          </cell>
          <cell r="E13" t="str">
            <v>비아중</v>
          </cell>
          <cell r="F13" t="str">
            <v>5.01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최진환</v>
          </cell>
          <cell r="E11" t="str">
            <v>경기문산제일고</v>
          </cell>
          <cell r="F11" t="str">
            <v>10.63</v>
          </cell>
        </row>
        <row r="12">
          <cell r="C12" t="str">
            <v>이성진</v>
          </cell>
          <cell r="E12" t="str">
            <v>서울체육고</v>
          </cell>
          <cell r="F12" t="str">
            <v>10.82</v>
          </cell>
        </row>
        <row r="13">
          <cell r="C13" t="str">
            <v>손지원</v>
          </cell>
          <cell r="E13" t="str">
            <v>경기체육고</v>
          </cell>
          <cell r="F13" t="str">
            <v>10.83</v>
          </cell>
        </row>
        <row r="14">
          <cell r="C14" t="str">
            <v>정인성</v>
          </cell>
          <cell r="E14" t="str">
            <v>강원체육고</v>
          </cell>
          <cell r="F14" t="str">
            <v>10.87</v>
          </cell>
        </row>
        <row r="15">
          <cell r="C15" t="str">
            <v>허재준</v>
          </cell>
          <cell r="E15" t="str">
            <v>경남체육고</v>
          </cell>
          <cell r="F15" t="str">
            <v>10.93</v>
          </cell>
        </row>
        <row r="16">
          <cell r="C16" t="str">
            <v>김동하</v>
          </cell>
          <cell r="E16" t="str">
            <v>경기체육고</v>
          </cell>
          <cell r="F16" t="str">
            <v>11.02</v>
          </cell>
        </row>
        <row r="17">
          <cell r="C17" t="str">
            <v>김현욱</v>
          </cell>
          <cell r="E17" t="str">
            <v>광주체육고</v>
          </cell>
          <cell r="F17" t="str">
            <v>11.02</v>
          </cell>
        </row>
        <row r="18">
          <cell r="C18" t="str">
            <v>곽예환</v>
          </cell>
          <cell r="E18" t="str">
            <v>범어고</v>
          </cell>
          <cell r="F18" t="str">
            <v>11.09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-0.5</v>
          </cell>
        </row>
        <row r="11">
          <cell r="C11" t="str">
            <v>최진환</v>
          </cell>
          <cell r="E11" t="str">
            <v>경기문산제일고</v>
          </cell>
          <cell r="F11" t="str">
            <v>21.83</v>
          </cell>
        </row>
        <row r="12">
          <cell r="C12" t="str">
            <v>최창희</v>
          </cell>
          <cell r="E12" t="str">
            <v>경북체육고</v>
          </cell>
          <cell r="F12" t="str">
            <v>22.00</v>
          </cell>
        </row>
        <row r="13">
          <cell r="C13" t="str">
            <v>문해진</v>
          </cell>
          <cell r="E13" t="str">
            <v>전북체육고</v>
          </cell>
          <cell r="F13" t="str">
            <v>22.02</v>
          </cell>
        </row>
        <row r="14">
          <cell r="C14" t="str">
            <v>정병철</v>
          </cell>
          <cell r="E14" t="str">
            <v>경기유신고</v>
          </cell>
          <cell r="F14" t="str">
            <v>22.56</v>
          </cell>
        </row>
        <row r="15">
          <cell r="C15" t="str">
            <v>김동하</v>
          </cell>
          <cell r="E15" t="str">
            <v>경기체육고</v>
          </cell>
          <cell r="F15" t="str">
            <v>22.59</v>
          </cell>
        </row>
        <row r="16">
          <cell r="C16" t="str">
            <v>김현욱</v>
          </cell>
          <cell r="E16" t="str">
            <v>광주체육고</v>
          </cell>
          <cell r="F16" t="str">
            <v>23.04</v>
          </cell>
        </row>
        <row r="17">
          <cell r="C17" t="str">
            <v>조경환</v>
          </cell>
          <cell r="E17" t="str">
            <v>경기덕계고</v>
          </cell>
          <cell r="F17" t="str">
            <v>23.20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강민수</v>
          </cell>
          <cell r="E11" t="str">
            <v>경남체육고</v>
          </cell>
          <cell r="F11" t="str">
            <v>48.82</v>
          </cell>
        </row>
        <row r="12">
          <cell r="C12" t="str">
            <v>조휘인</v>
          </cell>
          <cell r="E12" t="str">
            <v>경기덕계고</v>
          </cell>
          <cell r="F12" t="str">
            <v>49.27</v>
          </cell>
        </row>
        <row r="13">
          <cell r="C13" t="str">
            <v>이현용</v>
          </cell>
          <cell r="E13" t="str">
            <v>충북체육고</v>
          </cell>
          <cell r="F13" t="str">
            <v>49.37</v>
          </cell>
        </row>
        <row r="14">
          <cell r="C14" t="str">
            <v>김태영</v>
          </cell>
          <cell r="E14" t="str">
            <v>강원체육고</v>
          </cell>
          <cell r="F14" t="str">
            <v>50.01</v>
          </cell>
        </row>
        <row r="15">
          <cell r="C15" t="str">
            <v>김동욱</v>
          </cell>
          <cell r="E15" t="str">
            <v>전남체육고</v>
          </cell>
          <cell r="F15" t="str">
            <v>50.17</v>
          </cell>
        </row>
        <row r="16">
          <cell r="C16" t="str">
            <v>김석환</v>
          </cell>
          <cell r="E16" t="str">
            <v>전남체육고</v>
          </cell>
          <cell r="F16" t="str">
            <v>50.38</v>
          </cell>
        </row>
        <row r="17">
          <cell r="C17" t="str">
            <v>곽성철</v>
          </cell>
          <cell r="E17" t="str">
            <v>경기체육고</v>
          </cell>
          <cell r="F17" t="str">
            <v>51.62</v>
          </cell>
        </row>
        <row r="18">
          <cell r="C18" t="str">
            <v>박선규</v>
          </cell>
          <cell r="E18" t="str">
            <v>광주체육고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신재헌</v>
          </cell>
          <cell r="E11" t="str">
            <v>대구체육고</v>
          </cell>
          <cell r="F11" t="str">
            <v>1:54.98</v>
          </cell>
        </row>
        <row r="12">
          <cell r="C12" t="str">
            <v>이재형</v>
          </cell>
          <cell r="E12" t="str">
            <v>경기체육고</v>
          </cell>
          <cell r="F12" t="str">
            <v>1:55.61</v>
          </cell>
        </row>
        <row r="13">
          <cell r="C13" t="str">
            <v>김동욱</v>
          </cell>
          <cell r="E13" t="str">
            <v>전남체육고</v>
          </cell>
          <cell r="F13" t="str">
            <v>1:56.40</v>
          </cell>
        </row>
        <row r="14">
          <cell r="C14" t="str">
            <v>신준호</v>
          </cell>
          <cell r="E14" t="str">
            <v>영광공업고</v>
          </cell>
          <cell r="F14" t="str">
            <v>1:58.49</v>
          </cell>
        </row>
        <row r="15">
          <cell r="C15" t="str">
            <v>지성환</v>
          </cell>
          <cell r="E15" t="str">
            <v>대구체육고</v>
          </cell>
          <cell r="F15" t="str">
            <v>2:01.95</v>
          </cell>
        </row>
        <row r="16">
          <cell r="C16" t="str">
            <v>문현민</v>
          </cell>
          <cell r="E16" t="str">
            <v>강원체육고</v>
          </cell>
          <cell r="F16" t="str">
            <v>2:03.65</v>
          </cell>
        </row>
        <row r="17">
          <cell r="C17" t="str">
            <v>김현우</v>
          </cell>
          <cell r="E17" t="str">
            <v>광주체육고</v>
          </cell>
          <cell r="F17" t="str">
            <v>2:14.75</v>
          </cell>
        </row>
        <row r="18">
          <cell r="C18" t="str">
            <v>옥지수</v>
          </cell>
          <cell r="E18" t="str">
            <v>경남체육고</v>
          </cell>
          <cell r="F18" t="str">
            <v>2:22.42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이재웅</v>
          </cell>
          <cell r="E11" t="str">
            <v>경북영동고</v>
          </cell>
          <cell r="F11" t="str">
            <v>4:01.35</v>
          </cell>
        </row>
        <row r="12">
          <cell r="C12" t="str">
            <v>박지원</v>
          </cell>
          <cell r="E12" t="str">
            <v>배문고</v>
          </cell>
          <cell r="F12" t="str">
            <v>4:03.19</v>
          </cell>
        </row>
        <row r="13">
          <cell r="C13" t="str">
            <v>임형윤</v>
          </cell>
          <cell r="E13" t="str">
            <v>경북영동고</v>
          </cell>
          <cell r="F13" t="str">
            <v>4:05.31</v>
          </cell>
        </row>
        <row r="14">
          <cell r="C14" t="str">
            <v>이준수</v>
          </cell>
          <cell r="E14" t="str">
            <v>단양고</v>
          </cell>
          <cell r="F14" t="str">
            <v>4:06.54</v>
          </cell>
        </row>
        <row r="15">
          <cell r="C15" t="str">
            <v>한승엽</v>
          </cell>
          <cell r="E15" t="str">
            <v>배문고</v>
          </cell>
          <cell r="F15" t="str">
            <v>4:08.77</v>
          </cell>
        </row>
        <row r="16">
          <cell r="C16" t="str">
            <v>남성준</v>
          </cell>
          <cell r="E16" t="str">
            <v>경남체육고</v>
          </cell>
          <cell r="F16" t="str">
            <v>4:09.15</v>
          </cell>
        </row>
        <row r="17">
          <cell r="C17" t="str">
            <v>김영호</v>
          </cell>
          <cell r="E17" t="str">
            <v>충북체육고</v>
          </cell>
          <cell r="F17" t="str">
            <v>4:09.60</v>
          </cell>
        </row>
        <row r="18">
          <cell r="C18" t="str">
            <v>신재헌</v>
          </cell>
          <cell r="E18" t="str">
            <v>대구체육고</v>
          </cell>
          <cell r="F18" t="str">
            <v>4:09.63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박지원</v>
          </cell>
          <cell r="E11" t="str">
            <v>배문고</v>
          </cell>
          <cell r="F11" t="str">
            <v>15:13.54</v>
          </cell>
        </row>
        <row r="12">
          <cell r="C12" t="str">
            <v>정태준</v>
          </cell>
          <cell r="E12" t="str">
            <v>경북영동고</v>
          </cell>
          <cell r="F12" t="str">
            <v>15:15.06</v>
          </cell>
        </row>
        <row r="13">
          <cell r="C13" t="str">
            <v>김홍록</v>
          </cell>
          <cell r="E13" t="str">
            <v>배문고</v>
          </cell>
          <cell r="F13" t="str">
            <v>15:16.88</v>
          </cell>
        </row>
        <row r="14">
          <cell r="C14" t="str">
            <v>이윤상</v>
          </cell>
          <cell r="E14" t="str">
            <v>서울체육고</v>
          </cell>
          <cell r="F14" t="str">
            <v>15:22.30</v>
          </cell>
        </row>
        <row r="15">
          <cell r="C15" t="str">
            <v>이준수</v>
          </cell>
          <cell r="E15" t="str">
            <v>단양고</v>
          </cell>
          <cell r="F15" t="str">
            <v>15:29.77</v>
          </cell>
        </row>
        <row r="16">
          <cell r="C16" t="str">
            <v>김영호</v>
          </cell>
          <cell r="E16" t="str">
            <v>충북체육고</v>
          </cell>
          <cell r="F16" t="str">
            <v>15:40.16</v>
          </cell>
        </row>
        <row r="17">
          <cell r="C17" t="str">
            <v>김윤식</v>
          </cell>
          <cell r="E17" t="str">
            <v>배문고</v>
          </cell>
          <cell r="F17" t="str">
            <v>15:41.02</v>
          </cell>
        </row>
        <row r="18">
          <cell r="C18" t="str">
            <v>김하늘</v>
          </cell>
          <cell r="E18" t="str">
            <v>강릉명륜고</v>
          </cell>
          <cell r="F18" t="str">
            <v>15:42.48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-1.5</v>
          </cell>
        </row>
        <row r="11">
          <cell r="C11" t="str">
            <v>박인우</v>
          </cell>
          <cell r="E11" t="str">
            <v>인천체육고</v>
          </cell>
          <cell r="F11" t="str">
            <v>15.21</v>
          </cell>
        </row>
        <row r="12">
          <cell r="C12" t="str">
            <v>장윤성</v>
          </cell>
          <cell r="E12" t="str">
            <v>경기모바일과학고</v>
          </cell>
          <cell r="F12" t="str">
            <v>15.59</v>
          </cell>
        </row>
        <row r="13">
          <cell r="C13" t="str">
            <v>채종호</v>
          </cell>
          <cell r="E13" t="str">
            <v>대구체육고</v>
          </cell>
          <cell r="F13" t="str">
            <v>15.91</v>
          </cell>
        </row>
        <row r="14">
          <cell r="C14" t="str">
            <v>최호석</v>
          </cell>
          <cell r="E14" t="str">
            <v>서울체육고</v>
          </cell>
          <cell r="F14" t="str">
            <v>17.94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박상욱</v>
          </cell>
          <cell r="E11" t="str">
            <v>대전체육고</v>
          </cell>
          <cell r="F11" t="str">
            <v>53.68</v>
          </cell>
        </row>
        <row r="12">
          <cell r="C12" t="str">
            <v>채종호</v>
          </cell>
          <cell r="E12" t="str">
            <v>대구체육고</v>
          </cell>
          <cell r="F12" t="str">
            <v>55.21</v>
          </cell>
        </row>
        <row r="13">
          <cell r="C13" t="str">
            <v>이성환</v>
          </cell>
          <cell r="E13" t="str">
            <v>전남체육고</v>
          </cell>
          <cell r="F13" t="str">
            <v>55.34</v>
          </cell>
        </row>
        <row r="14">
          <cell r="C14" t="str">
            <v>배건탁</v>
          </cell>
          <cell r="E14" t="str">
            <v>경기모바일과학고</v>
          </cell>
          <cell r="F14" t="str">
            <v>55.54</v>
          </cell>
        </row>
        <row r="15">
          <cell r="C15" t="str">
            <v>이종호</v>
          </cell>
          <cell r="E15" t="str">
            <v>경북체육고</v>
          </cell>
          <cell r="F15" t="str">
            <v>56.75</v>
          </cell>
        </row>
        <row r="16">
          <cell r="C16" t="str">
            <v>이주현</v>
          </cell>
          <cell r="E16" t="str">
            <v>경기가평고</v>
          </cell>
          <cell r="F16" t="str">
            <v>58.53</v>
          </cell>
        </row>
        <row r="17">
          <cell r="C17" t="str">
            <v>김상태</v>
          </cell>
          <cell r="E17" t="str">
            <v>인천체육고</v>
          </cell>
          <cell r="F17" t="str">
            <v>1:00.17</v>
          </cell>
        </row>
        <row r="18">
          <cell r="C18" t="str">
            <v>도지성</v>
          </cell>
          <cell r="E18" t="str">
            <v>경기덕계고</v>
          </cell>
          <cell r="F18" t="str">
            <v>1:02.25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이재웅</v>
          </cell>
          <cell r="E11" t="str">
            <v>경북영동고</v>
          </cell>
          <cell r="F11" t="str">
            <v>9:37.60</v>
          </cell>
        </row>
        <row r="12">
          <cell r="C12" t="str">
            <v>유기태</v>
          </cell>
          <cell r="E12" t="str">
            <v>경기체육고</v>
          </cell>
          <cell r="F12" t="str">
            <v>9:44.55</v>
          </cell>
        </row>
        <row r="13">
          <cell r="C13" t="str">
            <v>김민우</v>
          </cell>
          <cell r="E13" t="str">
            <v>순심고</v>
          </cell>
          <cell r="F13" t="str">
            <v>9:46.75</v>
          </cell>
        </row>
        <row r="14">
          <cell r="C14" t="str">
            <v>김하늘</v>
          </cell>
          <cell r="E14" t="str">
            <v>강릉명륜고</v>
          </cell>
          <cell r="F14" t="str">
            <v>9:59.09</v>
          </cell>
        </row>
        <row r="15">
          <cell r="C15" t="str">
            <v>강만세</v>
          </cell>
          <cell r="E15" t="str">
            <v>전남체육고</v>
          </cell>
          <cell r="F15" t="str">
            <v>10:02.76</v>
          </cell>
        </row>
        <row r="16">
          <cell r="C16" t="str">
            <v>남성준</v>
          </cell>
          <cell r="E16" t="str">
            <v>경남체육고</v>
          </cell>
          <cell r="F16" t="str">
            <v>10:02.80</v>
          </cell>
        </row>
        <row r="17">
          <cell r="C17" t="str">
            <v>유강철</v>
          </cell>
          <cell r="E17" t="str">
            <v>강원체육고</v>
          </cell>
          <cell r="F17" t="str">
            <v>10:14.11</v>
          </cell>
        </row>
        <row r="18">
          <cell r="C18" t="str">
            <v>임형윤</v>
          </cell>
          <cell r="E18" t="str">
            <v>경북영동고</v>
          </cell>
          <cell r="F18" t="str">
            <v>10:26.49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이성윤</v>
          </cell>
          <cell r="E11" t="str">
            <v>경북체육고</v>
          </cell>
        </row>
        <row r="12">
          <cell r="C12" t="str">
            <v>김가람</v>
          </cell>
          <cell r="E12" t="str">
            <v>배문고</v>
          </cell>
          <cell r="F12" t="str">
            <v>22:00.23 CR</v>
          </cell>
        </row>
        <row r="13">
          <cell r="C13" t="str">
            <v>장재후</v>
          </cell>
          <cell r="E13" t="str">
            <v>충남체육고</v>
          </cell>
          <cell r="F13" t="str">
            <v>22:49.71</v>
          </cell>
        </row>
        <row r="14">
          <cell r="C14" t="str">
            <v>김현우</v>
          </cell>
          <cell r="E14" t="str">
            <v>충남체육고</v>
          </cell>
          <cell r="F14" t="str">
            <v>23:32.58</v>
          </cell>
        </row>
        <row r="15">
          <cell r="C15" t="str">
            <v>송정원</v>
          </cell>
          <cell r="E15" t="str">
            <v>전남체육고</v>
          </cell>
          <cell r="F15" t="str">
            <v>23:46.88</v>
          </cell>
        </row>
        <row r="16">
          <cell r="C16" t="str">
            <v>정제환</v>
          </cell>
          <cell r="E16" t="str">
            <v>경기체육고</v>
          </cell>
          <cell r="F16" t="str">
            <v>25:10.10</v>
          </cell>
        </row>
        <row r="17">
          <cell r="C17" t="str">
            <v>이강희</v>
          </cell>
          <cell r="E17" t="str">
            <v>경북체육고</v>
          </cell>
          <cell r="F17" t="str">
            <v>30:11.29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정혁래 곽성철 김동하 손지원</v>
          </cell>
          <cell r="E11" t="str">
            <v>경기체육고등학교</v>
          </cell>
          <cell r="F11" t="str">
            <v>42.26</v>
          </cell>
        </row>
        <row r="12">
          <cell r="C12" t="str">
            <v>정지훈 이현명 백승훈 허재준</v>
          </cell>
          <cell r="E12" t="str">
            <v>경남체육고</v>
          </cell>
          <cell r="F12" t="str">
            <v>42.63</v>
          </cell>
        </row>
        <row r="13">
          <cell r="C13" t="str">
            <v>박천희 이진서 백동훈 정병철</v>
          </cell>
          <cell r="E13" t="str">
            <v>경기유신고</v>
          </cell>
          <cell r="F13" t="str">
            <v>42.85</v>
          </cell>
        </row>
        <row r="14">
          <cell r="C14" t="str">
            <v>정재훈 김호성 김민혁 박원진</v>
          </cell>
          <cell r="E14" t="str">
            <v>설악고</v>
          </cell>
          <cell r="F14" t="str">
            <v>42.92</v>
          </cell>
        </row>
        <row r="15">
          <cell r="C15" t="str">
            <v>추연재 위광우  김유훈 김현욱</v>
          </cell>
          <cell r="E15" t="str">
            <v>광주체육고</v>
          </cell>
          <cell r="F15" t="str">
            <v>43.47</v>
          </cell>
        </row>
        <row r="16">
          <cell r="C16" t="str">
            <v>김찬호 김시우 김태영 박재건</v>
          </cell>
          <cell r="E16" t="str">
            <v>강원체육고</v>
          </cell>
          <cell r="F16" t="str">
            <v>43.77</v>
          </cell>
        </row>
        <row r="17">
          <cell r="C17" t="str">
            <v>조우진 최명진 이유권 김경민</v>
          </cell>
          <cell r="E17" t="str">
            <v>경기원곡고</v>
          </cell>
          <cell r="F17" t="str">
            <v>44.47</v>
          </cell>
        </row>
        <row r="18">
          <cell r="C18" t="str">
            <v>조경환 성재준 도지성 조휘인</v>
          </cell>
          <cell r="E18" t="str">
            <v>경기덕계고</v>
          </cell>
          <cell r="F18" t="str">
            <v>44.76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강기훈 김동욱 김석환 이성환</v>
          </cell>
          <cell r="E11" t="str">
            <v>전남체육고</v>
          </cell>
          <cell r="F11" t="str">
            <v>3:19.17</v>
          </cell>
        </row>
        <row r="12">
          <cell r="C12" t="str">
            <v>조경환 조휘인 김태현 성재준</v>
          </cell>
          <cell r="E12" t="str">
            <v>경기덕계고</v>
          </cell>
          <cell r="F12" t="str">
            <v>3:19.76</v>
          </cell>
        </row>
        <row r="13">
          <cell r="C13" t="str">
            <v>백동훈 정병철 원태민 이진서</v>
          </cell>
          <cell r="E13" t="str">
            <v>경기유신고</v>
          </cell>
          <cell r="F13" t="str">
            <v>3:22.47</v>
          </cell>
        </row>
        <row r="14">
          <cell r="C14" t="str">
            <v>강준구 송동익 김동길 김효빈</v>
          </cell>
          <cell r="E14" t="str">
            <v>울산스포츠과학고</v>
          </cell>
          <cell r="F14" t="str">
            <v>3:23.86</v>
          </cell>
        </row>
        <row r="15">
          <cell r="C15" t="str">
            <v>한병렬 양민혁 이태희 서민준</v>
          </cell>
          <cell r="E15" t="str">
            <v>용남고</v>
          </cell>
          <cell r="F15" t="str">
            <v>3:27.64</v>
          </cell>
        </row>
        <row r="16">
          <cell r="C16" t="str">
            <v>윤겸재 백광열 정윤성 이재혁</v>
          </cell>
          <cell r="E16" t="str">
            <v>충남체육고</v>
          </cell>
          <cell r="F16" t="str">
            <v>3:29.04</v>
          </cell>
        </row>
        <row r="17">
          <cell r="C17" t="str">
            <v xml:space="preserve">홍영찬 정도엽 박진우 강석우 </v>
          </cell>
          <cell r="E17" t="str">
            <v>광주체육고</v>
          </cell>
          <cell r="F17" t="str">
            <v>3:31.07</v>
          </cell>
        </row>
        <row r="18">
          <cell r="C18" t="str">
            <v>이동인 안희성 이재원 노다원</v>
          </cell>
          <cell r="E18" t="str">
            <v>김포제일공업고</v>
          </cell>
          <cell r="F18" t="str">
            <v>3:33.13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이재호</v>
          </cell>
          <cell r="E11" t="str">
            <v>경기체육고</v>
          </cell>
          <cell r="F11" t="str">
            <v>1.96</v>
          </cell>
        </row>
        <row r="12">
          <cell r="C12" t="str">
            <v>박용배</v>
          </cell>
          <cell r="E12" t="str">
            <v>범어고</v>
          </cell>
          <cell r="F12" t="str">
            <v>1.85</v>
          </cell>
        </row>
        <row r="13">
          <cell r="C13" t="str">
            <v>이정민</v>
          </cell>
          <cell r="E13" t="str">
            <v>서울체육고</v>
          </cell>
          <cell r="F13" t="str">
            <v>1.85</v>
          </cell>
        </row>
        <row r="14">
          <cell r="C14" t="str">
            <v>신의진</v>
          </cell>
          <cell r="E14" t="str">
            <v>경남체육고</v>
          </cell>
          <cell r="F14" t="str">
            <v>1.80</v>
          </cell>
        </row>
      </sheetData>
      <sheetData sheetId="1">
        <row r="11">
          <cell r="C11" t="str">
            <v>김채민</v>
          </cell>
          <cell r="E11" t="str">
            <v>경기체육고</v>
          </cell>
          <cell r="F11" t="str">
            <v>4.40</v>
          </cell>
        </row>
        <row r="12">
          <cell r="C12" t="str">
            <v>이한이</v>
          </cell>
          <cell r="E12" t="str">
            <v>경기체육고</v>
          </cell>
          <cell r="F12" t="str">
            <v>4.40</v>
          </cell>
        </row>
        <row r="13">
          <cell r="C13" t="str">
            <v>이수민</v>
          </cell>
          <cell r="E13" t="str">
            <v>대전체육고</v>
          </cell>
          <cell r="F13" t="str">
            <v>3.40</v>
          </cell>
        </row>
      </sheetData>
      <sheetData sheetId="2">
        <row r="11">
          <cell r="C11" t="str">
            <v>이현우</v>
          </cell>
          <cell r="E11" t="str">
            <v>범어고</v>
          </cell>
          <cell r="F11" t="str">
            <v>7.49</v>
          </cell>
          <cell r="G11" t="str">
            <v>+2.8</v>
          </cell>
        </row>
        <row r="12">
          <cell r="C12" t="str">
            <v>오태근</v>
          </cell>
          <cell r="E12" t="str">
            <v>경북체육고</v>
          </cell>
          <cell r="F12" t="str">
            <v>7.34</v>
          </cell>
          <cell r="G12" t="str">
            <v>+3.0</v>
          </cell>
        </row>
        <row r="13">
          <cell r="C13" t="str">
            <v>이경민</v>
          </cell>
          <cell r="E13" t="str">
            <v>전남체육고</v>
          </cell>
          <cell r="F13" t="str">
            <v>7.16</v>
          </cell>
          <cell r="G13" t="str">
            <v>+0.3</v>
          </cell>
        </row>
        <row r="14">
          <cell r="C14" t="str">
            <v>김성곤</v>
          </cell>
          <cell r="E14" t="str">
            <v>충남고</v>
          </cell>
          <cell r="F14" t="str">
            <v>7.04</v>
          </cell>
          <cell r="G14" t="str">
            <v>+2.5</v>
          </cell>
        </row>
        <row r="15">
          <cell r="C15" t="str">
            <v>윤하진</v>
          </cell>
          <cell r="E15" t="str">
            <v>경기체육고</v>
          </cell>
          <cell r="F15" t="str">
            <v>6.64</v>
          </cell>
          <cell r="G15" t="str">
            <v>+1.0</v>
          </cell>
        </row>
        <row r="16">
          <cell r="C16" t="str">
            <v>김민성</v>
          </cell>
          <cell r="E16" t="str">
            <v>경남체육고</v>
          </cell>
          <cell r="F16" t="str">
            <v>6.52</v>
          </cell>
          <cell r="G16" t="str">
            <v>-0.3</v>
          </cell>
        </row>
        <row r="17">
          <cell r="C17" t="str">
            <v>최성화</v>
          </cell>
          <cell r="E17" t="str">
            <v>전남체육고</v>
          </cell>
          <cell r="F17" t="str">
            <v>6.39</v>
          </cell>
          <cell r="G17" t="str">
            <v>+2.8</v>
          </cell>
        </row>
        <row r="18">
          <cell r="C18" t="str">
            <v>정인범</v>
          </cell>
          <cell r="E18" t="str">
            <v>전남체육고</v>
          </cell>
          <cell r="F18" t="str">
            <v>6.37</v>
          </cell>
          <cell r="G18" t="str">
            <v>+2.0</v>
          </cell>
        </row>
      </sheetData>
      <sheetData sheetId="3">
        <row r="11">
          <cell r="C11" t="str">
            <v>박지원</v>
          </cell>
          <cell r="E11" t="str">
            <v>경복고</v>
          </cell>
          <cell r="F11" t="str">
            <v>15.15</v>
          </cell>
          <cell r="G11" t="str">
            <v>1.4</v>
          </cell>
        </row>
        <row r="12">
          <cell r="C12" t="str">
            <v>이경민</v>
          </cell>
          <cell r="E12" t="str">
            <v>전남체육고</v>
          </cell>
          <cell r="F12" t="str">
            <v>14.77</v>
          </cell>
          <cell r="G12" t="str">
            <v>1.9</v>
          </cell>
        </row>
        <row r="13">
          <cell r="C13" t="str">
            <v>최성화</v>
          </cell>
          <cell r="E13" t="str">
            <v>전남체육고</v>
          </cell>
          <cell r="F13" t="str">
            <v>14.60</v>
          </cell>
          <cell r="G13" t="str">
            <v>1.5</v>
          </cell>
        </row>
        <row r="14">
          <cell r="C14" t="str">
            <v>오현명</v>
          </cell>
          <cell r="E14" t="str">
            <v>전북체육고</v>
          </cell>
          <cell r="F14" t="str">
            <v>13.84</v>
          </cell>
          <cell r="G14" t="str">
            <v>1.1</v>
          </cell>
        </row>
        <row r="15">
          <cell r="C15" t="str">
            <v>김지환</v>
          </cell>
          <cell r="E15" t="str">
            <v>경기모바일과학고</v>
          </cell>
          <cell r="F15" t="str">
            <v>13.83</v>
          </cell>
          <cell r="G15" t="str">
            <v>0.2</v>
          </cell>
        </row>
        <row r="16">
          <cell r="C16" t="str">
            <v>백광열</v>
          </cell>
          <cell r="E16" t="str">
            <v>충남체육고</v>
          </cell>
          <cell r="F16" t="str">
            <v>13.66</v>
          </cell>
          <cell r="G16" t="str">
            <v>1.6</v>
          </cell>
        </row>
        <row r="17">
          <cell r="C17" t="str">
            <v>조승규</v>
          </cell>
          <cell r="E17" t="str">
            <v>경북체육고</v>
          </cell>
          <cell r="F17" t="str">
            <v>13.62</v>
          </cell>
          <cell r="G17" t="str">
            <v>2.3</v>
          </cell>
        </row>
        <row r="18">
          <cell r="C18" t="str">
            <v>신재혁</v>
          </cell>
          <cell r="E18" t="str">
            <v>충남체육고</v>
          </cell>
          <cell r="F18" t="str">
            <v>13.60</v>
          </cell>
          <cell r="G18" t="str">
            <v>0.8</v>
          </cell>
        </row>
      </sheetData>
      <sheetData sheetId="4">
        <row r="11">
          <cell r="C11" t="str">
            <v>양재우</v>
          </cell>
          <cell r="E11" t="str">
            <v>강원체육고</v>
          </cell>
          <cell r="F11" t="str">
            <v>16.19</v>
          </cell>
        </row>
        <row r="12">
          <cell r="C12" t="str">
            <v>박민서</v>
          </cell>
          <cell r="E12" t="str">
            <v>서울체육고</v>
          </cell>
          <cell r="F12" t="str">
            <v>15.90</v>
          </cell>
        </row>
        <row r="13">
          <cell r="C13" t="str">
            <v>김현민</v>
          </cell>
          <cell r="E13" t="str">
            <v>경남체육고</v>
          </cell>
          <cell r="F13" t="str">
            <v>15.74</v>
          </cell>
        </row>
        <row r="14">
          <cell r="C14" t="str">
            <v>홍동락</v>
          </cell>
          <cell r="E14" t="str">
            <v>서울체육고</v>
          </cell>
          <cell r="F14" t="str">
            <v>15.40</v>
          </cell>
        </row>
        <row r="15">
          <cell r="C15" t="str">
            <v>김태혁</v>
          </cell>
          <cell r="E15" t="str">
            <v>경기체육고</v>
          </cell>
          <cell r="F15" t="str">
            <v>15.27</v>
          </cell>
        </row>
        <row r="16">
          <cell r="C16" t="str">
            <v>최형재</v>
          </cell>
          <cell r="E16" t="str">
            <v>인천체육고</v>
          </cell>
          <cell r="F16" t="str">
            <v>14.62</v>
          </cell>
        </row>
        <row r="17">
          <cell r="C17" t="str">
            <v>박현민</v>
          </cell>
          <cell r="E17" t="str">
            <v>경북체육고</v>
          </cell>
          <cell r="F17" t="str">
            <v>13.47</v>
          </cell>
        </row>
        <row r="18">
          <cell r="C18" t="str">
            <v>김태현</v>
          </cell>
          <cell r="E18" t="str">
            <v>충북체육고</v>
          </cell>
          <cell r="F18" t="str">
            <v>13.18</v>
          </cell>
        </row>
      </sheetData>
      <sheetData sheetId="5">
        <row r="11">
          <cell r="C11" t="str">
            <v>장재덕</v>
          </cell>
          <cell r="E11" t="str">
            <v>경북체육고</v>
          </cell>
          <cell r="F11" t="str">
            <v>46.43</v>
          </cell>
        </row>
        <row r="12">
          <cell r="C12" t="str">
            <v>나인성</v>
          </cell>
          <cell r="E12" t="str">
            <v>이리공업고</v>
          </cell>
          <cell r="F12" t="str">
            <v>44.83</v>
          </cell>
        </row>
        <row r="13">
          <cell r="C13" t="str">
            <v>박용주</v>
          </cell>
          <cell r="E13" t="str">
            <v>전남체육고</v>
          </cell>
          <cell r="F13" t="str">
            <v>44.45</v>
          </cell>
        </row>
        <row r="14">
          <cell r="C14" t="str">
            <v>구민준</v>
          </cell>
          <cell r="E14" t="str">
            <v>충남체육고</v>
          </cell>
          <cell r="F14" t="str">
            <v>43.82</v>
          </cell>
        </row>
        <row r="15">
          <cell r="C15" t="str">
            <v>이요섭</v>
          </cell>
          <cell r="E15" t="str">
            <v>충현고</v>
          </cell>
          <cell r="F15" t="str">
            <v>42.75</v>
          </cell>
        </row>
        <row r="16">
          <cell r="C16" t="str">
            <v>김광섭</v>
          </cell>
          <cell r="E16" t="str">
            <v>문창고</v>
          </cell>
          <cell r="F16" t="str">
            <v>42.59</v>
          </cell>
        </row>
        <row r="17">
          <cell r="C17" t="str">
            <v>조병욱</v>
          </cell>
          <cell r="E17" t="str">
            <v>충북체육고</v>
          </cell>
          <cell r="F17" t="str">
            <v>42.13</v>
          </cell>
        </row>
        <row r="18">
          <cell r="C18" t="str">
            <v>안태규</v>
          </cell>
          <cell r="E18" t="str">
            <v>대구체육고</v>
          </cell>
          <cell r="F18" t="str">
            <v>41.70</v>
          </cell>
        </row>
      </sheetData>
      <sheetData sheetId="6">
        <row r="11">
          <cell r="C11" t="str">
            <v>홍종호</v>
          </cell>
          <cell r="E11" t="str">
            <v>이리공업고</v>
          </cell>
          <cell r="F11" t="str">
            <v>59.20</v>
          </cell>
        </row>
        <row r="12">
          <cell r="C12" t="str">
            <v>양지수</v>
          </cell>
          <cell r="E12" t="str">
            <v>전남체육고</v>
          </cell>
          <cell r="F12" t="str">
            <v>58.34</v>
          </cell>
        </row>
        <row r="13">
          <cell r="C13" t="str">
            <v>채지훈</v>
          </cell>
          <cell r="E13" t="str">
            <v>전남체육고</v>
          </cell>
          <cell r="F13" t="str">
            <v>51.41</v>
          </cell>
        </row>
        <row r="14">
          <cell r="C14" t="str">
            <v>이정현</v>
          </cell>
          <cell r="E14" t="str">
            <v>전북체육고</v>
          </cell>
          <cell r="F14" t="str">
            <v>49.00</v>
          </cell>
        </row>
        <row r="15">
          <cell r="C15" t="str">
            <v>장민수</v>
          </cell>
          <cell r="E15" t="str">
            <v>경기체육고</v>
          </cell>
          <cell r="F15" t="str">
            <v>48.31</v>
          </cell>
        </row>
        <row r="16">
          <cell r="C16" t="str">
            <v>최국현</v>
          </cell>
          <cell r="E16" t="str">
            <v>이리공업고</v>
          </cell>
          <cell r="F16" t="str">
            <v>41.39</v>
          </cell>
        </row>
        <row r="17">
          <cell r="C17" t="str">
            <v>김덕영</v>
          </cell>
          <cell r="E17" t="str">
            <v>강원체육고</v>
          </cell>
          <cell r="F17" t="str">
            <v>39.10</v>
          </cell>
        </row>
        <row r="18">
          <cell r="C18" t="str">
            <v>배준호</v>
          </cell>
          <cell r="E18" t="str">
            <v>전북체육고</v>
          </cell>
          <cell r="F18" t="str">
            <v>38.61</v>
          </cell>
        </row>
      </sheetData>
      <sheetData sheetId="7">
        <row r="11">
          <cell r="C11" t="str">
            <v>이준형</v>
          </cell>
          <cell r="E11" t="str">
            <v>인천체육고</v>
          </cell>
          <cell r="F11" t="str">
            <v>64.20</v>
          </cell>
        </row>
        <row r="12">
          <cell r="C12" t="str">
            <v>최우진</v>
          </cell>
          <cell r="E12" t="str">
            <v>충북체육고</v>
          </cell>
          <cell r="F12" t="str">
            <v>62.85</v>
          </cell>
        </row>
        <row r="13">
          <cell r="C13" t="str">
            <v>양정호</v>
          </cell>
          <cell r="E13" t="str">
            <v>강원체육고</v>
          </cell>
          <cell r="F13" t="str">
            <v>61.43</v>
          </cell>
        </row>
        <row r="14">
          <cell r="C14" t="str">
            <v>손민찬</v>
          </cell>
          <cell r="E14" t="str">
            <v>문창고</v>
          </cell>
          <cell r="F14" t="str">
            <v>59.42</v>
          </cell>
        </row>
        <row r="15">
          <cell r="C15" t="str">
            <v>안하영</v>
          </cell>
          <cell r="E15" t="str">
            <v>충남체육고</v>
          </cell>
          <cell r="F15" t="str">
            <v>58.71</v>
          </cell>
        </row>
        <row r="16">
          <cell r="C16" t="str">
            <v>김이태</v>
          </cell>
          <cell r="E16" t="str">
            <v>울산스포츠과학고</v>
          </cell>
          <cell r="F16" t="str">
            <v>55.89</v>
          </cell>
        </row>
        <row r="17">
          <cell r="C17" t="str">
            <v>김규덕</v>
          </cell>
          <cell r="E17" t="str">
            <v>강원체육고</v>
          </cell>
          <cell r="F17" t="str">
            <v>55.08</v>
          </cell>
        </row>
        <row r="18">
          <cell r="C18" t="str">
            <v>김진호</v>
          </cell>
          <cell r="E18" t="str">
            <v>대구체육고</v>
          </cell>
          <cell r="F18" t="str">
            <v>53.03</v>
          </cell>
        </row>
      </sheetData>
      <sheetData sheetId="8">
        <row r="11">
          <cell r="C11" t="str">
            <v>박준영</v>
          </cell>
          <cell r="E11" t="str">
            <v>경북체육고</v>
          </cell>
          <cell r="F11" t="str">
            <v>5,999점</v>
          </cell>
        </row>
        <row r="12">
          <cell r="C12" t="str">
            <v>윤서준</v>
          </cell>
          <cell r="E12" t="str">
            <v>대전체육고</v>
          </cell>
          <cell r="F12" t="str">
            <v>5,527점</v>
          </cell>
        </row>
        <row r="13">
          <cell r="C13" t="str">
            <v>김기훈</v>
          </cell>
          <cell r="E13" t="str">
            <v>전남체육고</v>
          </cell>
          <cell r="F13" t="str">
            <v>4,952점</v>
          </cell>
        </row>
        <row r="14">
          <cell r="C14" t="str">
            <v>김우현</v>
          </cell>
          <cell r="E14" t="str">
            <v>경북체육고</v>
          </cell>
          <cell r="F14" t="str">
            <v>4,290점</v>
          </cell>
        </row>
        <row r="15">
          <cell r="C15" t="str">
            <v>이효원</v>
          </cell>
          <cell r="E15" t="str">
            <v>경기체육고</v>
          </cell>
          <cell r="F15" t="str">
            <v>3,926점</v>
          </cell>
        </row>
        <row r="16">
          <cell r="C16" t="str">
            <v>이찬형</v>
          </cell>
          <cell r="E16" t="str">
            <v>대전체육고</v>
          </cell>
          <cell r="F16" t="str">
            <v>3,342점</v>
          </cell>
        </row>
        <row r="17">
          <cell r="C17" t="str">
            <v>박경만</v>
          </cell>
          <cell r="E17" t="str">
            <v>충남체육고</v>
          </cell>
          <cell r="F17" t="str">
            <v>3,225점</v>
          </cell>
        </row>
        <row r="18">
          <cell r="C18" t="str">
            <v>장남준</v>
          </cell>
          <cell r="E18" t="str">
            <v>설악고</v>
          </cell>
          <cell r="F18" t="str">
            <v>3,100점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한서정</v>
          </cell>
          <cell r="E11" t="str">
            <v>서울체육고</v>
          </cell>
          <cell r="F11" t="str">
            <v>12.44</v>
          </cell>
        </row>
        <row r="12">
          <cell r="C12" t="str">
            <v>김한송</v>
          </cell>
          <cell r="E12" t="str">
            <v>태원고</v>
          </cell>
          <cell r="F12" t="str">
            <v>12.58</v>
          </cell>
        </row>
        <row r="13">
          <cell r="C13" t="str">
            <v>성하원</v>
          </cell>
          <cell r="E13" t="str">
            <v>경기용인고</v>
          </cell>
          <cell r="F13" t="str">
            <v>12.64</v>
          </cell>
        </row>
        <row r="14">
          <cell r="C14" t="str">
            <v>이가은</v>
          </cell>
          <cell r="E14" t="str">
            <v>경북체육고</v>
          </cell>
          <cell r="F14" t="str">
            <v>12.67</v>
          </cell>
        </row>
        <row r="15">
          <cell r="C15" t="str">
            <v>조수진</v>
          </cell>
          <cell r="E15" t="str">
            <v>울산스포츠과학고</v>
          </cell>
          <cell r="F15" t="str">
            <v>12.73</v>
          </cell>
        </row>
        <row r="16">
          <cell r="C16" t="str">
            <v>김소은</v>
          </cell>
          <cell r="E16" t="str">
            <v>경기가평고</v>
          </cell>
          <cell r="F16" t="str">
            <v>12.86</v>
          </cell>
        </row>
        <row r="17">
          <cell r="C17" t="str">
            <v>김태연</v>
          </cell>
          <cell r="E17" t="str">
            <v>인일여자고</v>
          </cell>
          <cell r="F17" t="str">
            <v>12.95</v>
          </cell>
        </row>
        <row r="18">
          <cell r="C18" t="str">
            <v>장세빈</v>
          </cell>
          <cell r="E18" t="str">
            <v>전남체육고</v>
          </cell>
          <cell r="F18" t="str">
            <v>13.17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-0.4</v>
          </cell>
        </row>
        <row r="11">
          <cell r="C11" t="str">
            <v>성하원</v>
          </cell>
          <cell r="E11" t="str">
            <v>경기용인고</v>
          </cell>
          <cell r="F11" t="str">
            <v>25.53</v>
          </cell>
        </row>
        <row r="12">
          <cell r="C12" t="str">
            <v>김다은</v>
          </cell>
          <cell r="E12" t="str">
            <v>경기가평고</v>
          </cell>
          <cell r="F12" t="str">
            <v>25.63</v>
          </cell>
        </row>
        <row r="13">
          <cell r="C13" t="str">
            <v>박미나</v>
          </cell>
          <cell r="E13" t="str">
            <v>포항두호고</v>
          </cell>
          <cell r="F13" t="str">
            <v>25.95</v>
          </cell>
        </row>
        <row r="14">
          <cell r="C14" t="str">
            <v>신현진</v>
          </cell>
          <cell r="E14" t="str">
            <v>인일여자고</v>
          </cell>
          <cell r="F14" t="str">
            <v>26.27</v>
          </cell>
        </row>
        <row r="15">
          <cell r="C15" t="str">
            <v>이유진</v>
          </cell>
          <cell r="E15" t="str">
            <v>서울체육고</v>
          </cell>
          <cell r="F15" t="str">
            <v>26.34</v>
          </cell>
        </row>
        <row r="16">
          <cell r="C16" t="str">
            <v>임민경</v>
          </cell>
          <cell r="E16" t="str">
            <v>전남체육고</v>
          </cell>
          <cell r="F16" t="str">
            <v>27.17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>
        <row r="2">
          <cell r="A2" t="str">
            <v>제49회 춘계전국중.고등학교육상경기대회</v>
          </cell>
        </row>
      </sheetData>
      <sheetData sheetId="3">
        <row r="11">
          <cell r="C11" t="str">
            <v>서다현</v>
          </cell>
          <cell r="E11" t="str">
            <v>용남고</v>
          </cell>
          <cell r="F11" t="str">
            <v>57.67</v>
          </cell>
        </row>
        <row r="12">
          <cell r="C12" t="str">
            <v>김서윤</v>
          </cell>
          <cell r="E12" t="str">
            <v>경남체육고</v>
          </cell>
          <cell r="F12" t="str">
            <v>58.81</v>
          </cell>
        </row>
        <row r="13">
          <cell r="C13" t="str">
            <v>김진영</v>
          </cell>
          <cell r="E13" t="str">
            <v>경기체육고</v>
          </cell>
          <cell r="F13" t="str">
            <v>58.98</v>
          </cell>
        </row>
        <row r="14">
          <cell r="C14" t="str">
            <v>최윤서</v>
          </cell>
          <cell r="E14" t="str">
            <v>경기덕계고</v>
          </cell>
          <cell r="F14" t="str">
            <v>59.60</v>
          </cell>
        </row>
        <row r="15">
          <cell r="C15" t="str">
            <v>손은빈</v>
          </cell>
          <cell r="E15" t="str">
            <v>서울체육고</v>
          </cell>
          <cell r="F15" t="str">
            <v>1:01.78</v>
          </cell>
        </row>
        <row r="16">
          <cell r="C16" t="str">
            <v>정승연</v>
          </cell>
          <cell r="E16" t="str">
            <v>경명여자고</v>
          </cell>
          <cell r="F16" t="str">
            <v>1:01.88</v>
          </cell>
        </row>
        <row r="17">
          <cell r="C17" t="str">
            <v>김초은</v>
          </cell>
          <cell r="E17" t="str">
            <v>전북체육고</v>
          </cell>
          <cell r="F17" t="str">
            <v>1:07.79</v>
          </cell>
        </row>
        <row r="18">
          <cell r="C18" t="str">
            <v>이연우</v>
          </cell>
          <cell r="E18" t="str">
            <v>울산스포츠과학고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김가경</v>
          </cell>
          <cell r="E11" t="str">
            <v>전남체육고</v>
          </cell>
          <cell r="F11" t="str">
            <v>2:17.74</v>
          </cell>
        </row>
        <row r="12">
          <cell r="C12" t="str">
            <v>오혜원</v>
          </cell>
          <cell r="E12" t="str">
            <v>오류고</v>
          </cell>
          <cell r="F12" t="str">
            <v>2:20.99</v>
          </cell>
        </row>
        <row r="13">
          <cell r="C13" t="str">
            <v>조현지</v>
          </cell>
          <cell r="E13" t="str">
            <v>경북성남여자고</v>
          </cell>
          <cell r="F13" t="str">
            <v>2:21.10</v>
          </cell>
        </row>
        <row r="14">
          <cell r="C14" t="str">
            <v>이서빈</v>
          </cell>
          <cell r="E14" t="str">
            <v>충현고</v>
          </cell>
          <cell r="F14" t="str">
            <v>2:21.29</v>
          </cell>
        </row>
        <row r="15">
          <cell r="C15" t="str">
            <v>송민선</v>
          </cell>
          <cell r="E15" t="str">
            <v>오류고</v>
          </cell>
          <cell r="F15" t="str">
            <v>2:26.97</v>
          </cell>
        </row>
        <row r="16">
          <cell r="C16" t="str">
            <v>노승연</v>
          </cell>
          <cell r="E16" t="str">
            <v>태원고</v>
          </cell>
          <cell r="F16" t="str">
            <v>2:33.23</v>
          </cell>
        </row>
        <row r="17">
          <cell r="C17" t="str">
            <v>김초희</v>
          </cell>
          <cell r="E17" t="str">
            <v>충남체육고</v>
          </cell>
          <cell r="F17" t="str">
            <v>2:34.08</v>
          </cell>
        </row>
        <row r="18">
          <cell r="C18" t="str">
            <v>임지수</v>
          </cell>
          <cell r="E18" t="str">
            <v>인일여자고</v>
          </cell>
          <cell r="F18" t="str">
            <v>2:35.96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차지원</v>
          </cell>
          <cell r="E11" t="str">
            <v>대구체육고</v>
          </cell>
          <cell r="F11" t="str">
            <v>4:38.43</v>
          </cell>
        </row>
        <row r="12">
          <cell r="C12" t="str">
            <v>이유정</v>
          </cell>
          <cell r="E12" t="str">
            <v>대전체육고</v>
          </cell>
          <cell r="F12" t="str">
            <v>4:39.69</v>
          </cell>
        </row>
        <row r="13">
          <cell r="C13" t="str">
            <v>심하영</v>
          </cell>
          <cell r="E13" t="str">
            <v>충북체육고</v>
          </cell>
          <cell r="F13" t="str">
            <v>4:41.23</v>
          </cell>
        </row>
        <row r="14">
          <cell r="C14" t="str">
            <v>연유빈</v>
          </cell>
          <cell r="E14" t="str">
            <v>경북성남여자고</v>
          </cell>
          <cell r="F14" t="str">
            <v>4:44.49</v>
          </cell>
        </row>
        <row r="15">
          <cell r="C15" t="str">
            <v>이서빈</v>
          </cell>
          <cell r="E15" t="str">
            <v>충현고</v>
          </cell>
          <cell r="F15" t="str">
            <v>4:51.21</v>
          </cell>
        </row>
        <row r="16">
          <cell r="C16" t="str">
            <v>방민지</v>
          </cell>
          <cell r="E16" t="str">
            <v>오류고</v>
          </cell>
          <cell r="F16" t="str">
            <v>4:55.17</v>
          </cell>
        </row>
        <row r="17">
          <cell r="C17" t="str">
            <v>이지은</v>
          </cell>
          <cell r="E17" t="str">
            <v>오류고</v>
          </cell>
          <cell r="F17" t="str">
            <v>4:57.91</v>
          </cell>
        </row>
        <row r="18">
          <cell r="C18" t="str">
            <v>임가현</v>
          </cell>
          <cell r="E18" t="str">
            <v>경기체육고</v>
          </cell>
          <cell r="F18" t="str">
            <v>4:59.13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이유정</v>
          </cell>
          <cell r="E11" t="str">
            <v>대전체육고</v>
          </cell>
          <cell r="F11" t="str">
            <v>17:32.21</v>
          </cell>
        </row>
        <row r="12">
          <cell r="C12" t="str">
            <v>연유빈</v>
          </cell>
          <cell r="E12" t="str">
            <v>경북성남여자고</v>
          </cell>
          <cell r="F12" t="str">
            <v>17:49.70</v>
          </cell>
        </row>
        <row r="13">
          <cell r="C13" t="str">
            <v>심하영</v>
          </cell>
          <cell r="E13" t="str">
            <v>충북체육고</v>
          </cell>
          <cell r="F13" t="str">
            <v>17:59.30</v>
          </cell>
        </row>
        <row r="14">
          <cell r="C14" t="str">
            <v>이지은</v>
          </cell>
          <cell r="E14" t="str">
            <v>오류고</v>
          </cell>
          <cell r="F14" t="str">
            <v>18:32.79</v>
          </cell>
        </row>
        <row r="15">
          <cell r="C15" t="str">
            <v>임가현</v>
          </cell>
          <cell r="E15" t="str">
            <v>경기체육고</v>
          </cell>
          <cell r="F15" t="str">
            <v>18:53.64</v>
          </cell>
        </row>
        <row r="16">
          <cell r="C16" t="str">
            <v>박수정</v>
          </cell>
          <cell r="E16" t="str">
            <v>속초여자고</v>
          </cell>
          <cell r="F16" t="str">
            <v>19:41.87</v>
          </cell>
        </row>
        <row r="17">
          <cell r="C17" t="str">
            <v>박정해</v>
          </cell>
          <cell r="E17" t="str">
            <v>김천한일여자고</v>
          </cell>
          <cell r="F17" t="str">
            <v>20:03.35</v>
          </cell>
        </row>
        <row r="18">
          <cell r="C18" t="str">
            <v>주은혜</v>
          </cell>
          <cell r="E18" t="str">
            <v>영광공업고</v>
          </cell>
          <cell r="F18" t="str">
            <v>20:07.06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김솔기</v>
          </cell>
          <cell r="E11" t="str">
            <v>인천체육고</v>
          </cell>
          <cell r="F11" t="str">
            <v>14.96</v>
          </cell>
        </row>
        <row r="12">
          <cell r="C12" t="str">
            <v>조수진</v>
          </cell>
          <cell r="E12" t="str">
            <v>울산스포츠과학고</v>
          </cell>
          <cell r="F12" t="str">
            <v>15.32</v>
          </cell>
        </row>
        <row r="13">
          <cell r="C13" t="str">
            <v>임누리</v>
          </cell>
          <cell r="E13" t="str">
            <v>경남체육고</v>
          </cell>
          <cell r="F13">
            <v>15.38</v>
          </cell>
        </row>
        <row r="14">
          <cell r="C14" t="str">
            <v>권혜림</v>
          </cell>
          <cell r="E14" t="str">
            <v>경기원곡고</v>
          </cell>
          <cell r="F14" t="str">
            <v>15.80</v>
          </cell>
        </row>
        <row r="15">
          <cell r="C15" t="str">
            <v>윤수빈</v>
          </cell>
          <cell r="E15" t="str">
            <v>경기가평고</v>
          </cell>
          <cell r="F15" t="str">
            <v>16.12</v>
          </cell>
        </row>
        <row r="16">
          <cell r="C16" t="str">
            <v>박솔미</v>
          </cell>
          <cell r="E16" t="str">
            <v>포천일고</v>
          </cell>
          <cell r="F16" t="str">
            <v>16.17</v>
          </cell>
        </row>
        <row r="17">
          <cell r="C17" t="str">
            <v>이서은</v>
          </cell>
          <cell r="E17" t="str">
            <v>경기용인고</v>
          </cell>
          <cell r="F17" t="str">
            <v>17.29</v>
          </cell>
        </row>
        <row r="18">
          <cell r="C18" t="str">
            <v>김동희</v>
          </cell>
          <cell r="E18" t="str">
            <v>신명고</v>
          </cell>
          <cell r="F18" t="str">
            <v>17.54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이연우</v>
          </cell>
          <cell r="E11" t="str">
            <v>울산스포츠과학고</v>
          </cell>
          <cell r="F11" t="str">
            <v>1:02.39</v>
          </cell>
        </row>
        <row r="12">
          <cell r="C12" t="str">
            <v>이가은</v>
          </cell>
          <cell r="E12" t="str">
            <v>경북체육고</v>
          </cell>
          <cell r="F12" t="str">
            <v>1:04.49</v>
          </cell>
        </row>
        <row r="13">
          <cell r="C13" t="str">
            <v>정승연</v>
          </cell>
          <cell r="E13" t="str">
            <v>경명여자고</v>
          </cell>
          <cell r="F13" t="str">
            <v>1:06.53</v>
          </cell>
        </row>
        <row r="14">
          <cell r="C14" t="str">
            <v>김태연</v>
          </cell>
          <cell r="E14" t="str">
            <v>인일여자고</v>
          </cell>
          <cell r="F14" t="str">
            <v>1:06.56</v>
          </cell>
        </row>
        <row r="15">
          <cell r="C15" t="str">
            <v>박연주</v>
          </cell>
          <cell r="E15" t="str">
            <v>함양제일고</v>
          </cell>
          <cell r="F15" t="str">
            <v>1:08.12</v>
          </cell>
        </row>
        <row r="16">
          <cell r="C16" t="str">
            <v>양민경</v>
          </cell>
          <cell r="E16" t="str">
            <v>대전체육고</v>
          </cell>
          <cell r="F16" t="str">
            <v>1:08.75</v>
          </cell>
        </row>
        <row r="17">
          <cell r="C17" t="str">
            <v>이주현</v>
          </cell>
          <cell r="E17" t="str">
            <v>경기소래고</v>
          </cell>
          <cell r="F17" t="str">
            <v>1:11.06</v>
          </cell>
        </row>
        <row r="18">
          <cell r="C18" t="str">
            <v>공태경</v>
          </cell>
          <cell r="E18" t="str">
            <v>대전체육고</v>
          </cell>
          <cell r="F18" t="str">
            <v>1:12.31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최수인</v>
          </cell>
          <cell r="E11" t="str">
            <v>김천한일여자고</v>
          </cell>
          <cell r="F11" t="str">
            <v>11:30.99</v>
          </cell>
        </row>
        <row r="12">
          <cell r="C12" t="str">
            <v>이규림</v>
          </cell>
          <cell r="E12" t="str">
            <v>광주체육고</v>
          </cell>
          <cell r="F12" t="str">
            <v>11:45.72</v>
          </cell>
        </row>
        <row r="13">
          <cell r="C13" t="str">
            <v>조현지</v>
          </cell>
          <cell r="E13" t="str">
            <v>경북성남여자고</v>
          </cell>
          <cell r="F13" t="str">
            <v>12:02.11</v>
          </cell>
        </row>
        <row r="14">
          <cell r="C14" t="str">
            <v>박미애</v>
          </cell>
          <cell r="E14" t="str">
            <v>인천체육고</v>
          </cell>
          <cell r="F14" t="str">
            <v>12:44.46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손혜정</v>
          </cell>
          <cell r="E11" t="str">
            <v>충남체육고</v>
          </cell>
          <cell r="F11" t="str">
            <v>24:59.27</v>
          </cell>
        </row>
        <row r="12">
          <cell r="C12" t="str">
            <v>임슬희</v>
          </cell>
          <cell r="E12" t="str">
            <v>충남체육고</v>
          </cell>
          <cell r="F12" t="str">
            <v>25:00.23</v>
          </cell>
        </row>
        <row r="13">
          <cell r="C13" t="str">
            <v>최윤지</v>
          </cell>
          <cell r="E13" t="str">
            <v>오류고</v>
          </cell>
          <cell r="F13" t="str">
            <v>26:02.90</v>
          </cell>
        </row>
        <row r="14">
          <cell r="C14" t="str">
            <v>신가은</v>
          </cell>
          <cell r="E14" t="str">
            <v>예천여자고</v>
          </cell>
          <cell r="F14" t="str">
            <v>26:18.39</v>
          </cell>
        </row>
        <row r="15">
          <cell r="C15" t="str">
            <v>박정빈</v>
          </cell>
          <cell r="E15" t="str">
            <v>영광공업고</v>
          </cell>
          <cell r="F15" t="str">
            <v>26:35.30</v>
          </cell>
        </row>
        <row r="16">
          <cell r="C16" t="str">
            <v>김가온</v>
          </cell>
          <cell r="E16" t="str">
            <v>서울체육고</v>
          </cell>
          <cell r="F16" t="str">
            <v>27:02.14</v>
          </cell>
        </row>
        <row r="17">
          <cell r="C17" t="str">
            <v>김민지</v>
          </cell>
          <cell r="E17" t="str">
            <v>경기체육고</v>
          </cell>
          <cell r="F17" t="str">
            <v>27:55.77</v>
          </cell>
        </row>
        <row r="18">
          <cell r="C18" t="str">
            <v>정진희</v>
          </cell>
          <cell r="E18" t="str">
            <v>광주체육고</v>
          </cell>
          <cell r="F18" t="str">
            <v>30:27.22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윤수빈 김소은 전하영 김다은</v>
          </cell>
          <cell r="E11" t="str">
            <v>경기가평고</v>
          </cell>
          <cell r="F11" t="str">
            <v>48.87</v>
          </cell>
        </row>
        <row r="12">
          <cell r="C12" t="str">
            <v>김영미 신현진 김희윤 김태연</v>
          </cell>
          <cell r="E12" t="str">
            <v>인일여자고</v>
          </cell>
          <cell r="F12" t="str">
            <v>50.26</v>
          </cell>
        </row>
        <row r="13">
          <cell r="C13" t="str">
            <v>김문주 김애영 오서윤 최윤서</v>
          </cell>
          <cell r="E13" t="str">
            <v>경기덕계고</v>
          </cell>
          <cell r="F13" t="str">
            <v>52.18</v>
          </cell>
        </row>
        <row r="14">
          <cell r="C14" t="str">
            <v>이솔주 김지원 전지혜 김동희</v>
          </cell>
          <cell r="E14" t="str">
            <v>신명고</v>
          </cell>
          <cell r="F14" t="str">
            <v>55.19</v>
          </cell>
        </row>
        <row r="15">
          <cell r="C15" t="str">
            <v>김민서 김진영 김민경 이지민</v>
          </cell>
          <cell r="E15" t="str">
            <v>경기체육고</v>
          </cell>
          <cell r="F15" t="str">
            <v>55.66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 xml:space="preserve"> 안영훈 양예빈 이아라 서다현</v>
          </cell>
          <cell r="E11" t="str">
            <v>용남고</v>
          </cell>
          <cell r="F11" t="str">
            <v>3:59.10</v>
          </cell>
        </row>
        <row r="12">
          <cell r="C12" t="str">
            <v>임지연 김태연 김희윤 신현진</v>
          </cell>
          <cell r="E12" t="str">
            <v>인일여자고</v>
          </cell>
          <cell r="F12" t="str">
            <v>4:06.96</v>
          </cell>
        </row>
        <row r="13">
          <cell r="C13" t="str">
            <v>김문주 오서윤 김애영 최윤서</v>
          </cell>
          <cell r="E13" t="str">
            <v>경기덕계고</v>
          </cell>
          <cell r="F13" t="str">
            <v>4:16.01</v>
          </cell>
        </row>
        <row r="14">
          <cell r="C14" t="str">
            <v>조예은 김서윤 하혜민 배정빈</v>
          </cell>
          <cell r="E14" t="str">
            <v>경남체육고</v>
          </cell>
          <cell r="F14" t="str">
            <v>4:19.72</v>
          </cell>
        </row>
        <row r="15">
          <cell r="C15" t="str">
            <v>이솔주 김동희 전지혜 김지원</v>
          </cell>
          <cell r="E15" t="str">
            <v>신명고</v>
          </cell>
          <cell r="F15" t="str">
            <v>4:37.15</v>
          </cell>
        </row>
        <row r="16">
          <cell r="C16" t="str">
            <v>최인녕 최수인 박정해 류수영</v>
          </cell>
          <cell r="E16" t="str">
            <v>김천한일여자고</v>
          </cell>
          <cell r="F16" t="str">
            <v>4:49.26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김주현</v>
          </cell>
          <cell r="E11" t="str">
            <v>포항두호고</v>
          </cell>
          <cell r="F11" t="str">
            <v>1.65</v>
          </cell>
        </row>
        <row r="12">
          <cell r="C12" t="str">
            <v>오수정</v>
          </cell>
          <cell r="E12" t="str">
            <v>충북체육고</v>
          </cell>
          <cell r="F12" t="str">
            <v>1.65</v>
          </cell>
        </row>
        <row r="13">
          <cell r="C13" t="str">
            <v>강효민</v>
          </cell>
          <cell r="E13" t="str">
            <v>범어고</v>
          </cell>
          <cell r="F13" t="str">
            <v>1.55</v>
          </cell>
        </row>
        <row r="14">
          <cell r="C14" t="str">
            <v>이다인</v>
          </cell>
          <cell r="E14" t="str">
            <v>서울체육고</v>
          </cell>
          <cell r="F14" t="str">
            <v>1.50</v>
          </cell>
        </row>
        <row r="15">
          <cell r="C15" t="str">
            <v>최정현</v>
          </cell>
          <cell r="E15" t="str">
            <v>대구체육고</v>
          </cell>
          <cell r="F15" t="str">
            <v>1.50</v>
          </cell>
        </row>
        <row r="16">
          <cell r="C16" t="str">
            <v>이효정</v>
          </cell>
          <cell r="E16" t="str">
            <v>대구체육고</v>
          </cell>
          <cell r="F16" t="str">
            <v>1.45</v>
          </cell>
        </row>
      </sheetData>
      <sheetData sheetId="1">
        <row r="11">
          <cell r="C11" t="str">
            <v>이주연</v>
          </cell>
          <cell r="E11" t="str">
            <v>예천여자고</v>
          </cell>
          <cell r="F11" t="str">
            <v>2.20</v>
          </cell>
        </row>
        <row r="12">
          <cell r="C12" t="str">
            <v>이지민</v>
          </cell>
          <cell r="E12" t="str">
            <v>울산스포츠과학고</v>
          </cell>
          <cell r="F12" t="str">
            <v>2.10</v>
          </cell>
        </row>
        <row r="13">
          <cell r="C13" t="str">
            <v>김유빈</v>
          </cell>
          <cell r="E13" t="str">
            <v>대전신일여자고</v>
          </cell>
          <cell r="F13" t="str">
            <v>2.00</v>
          </cell>
        </row>
        <row r="14">
          <cell r="C14" t="str">
            <v>고민지</v>
          </cell>
          <cell r="E14" t="str">
            <v>동광고</v>
          </cell>
          <cell r="F14" t="str">
            <v>1.90</v>
          </cell>
        </row>
      </sheetData>
      <sheetData sheetId="2">
        <row r="11">
          <cell r="C11" t="str">
            <v>최지윤</v>
          </cell>
          <cell r="E11" t="str">
            <v>경북체육고</v>
          </cell>
          <cell r="F11" t="str">
            <v>5.39</v>
          </cell>
          <cell r="G11" t="str">
            <v>-0.1</v>
          </cell>
        </row>
        <row r="12">
          <cell r="C12" t="str">
            <v>김아영</v>
          </cell>
          <cell r="E12" t="str">
            <v>충현고</v>
          </cell>
          <cell r="F12" t="str">
            <v>5.35</v>
          </cell>
          <cell r="G12" t="str">
            <v>0.2</v>
          </cell>
        </row>
        <row r="13">
          <cell r="C13" t="str">
            <v>신서연</v>
          </cell>
          <cell r="E13" t="str">
            <v>경기용인고</v>
          </cell>
          <cell r="F13" t="str">
            <v>5.18</v>
          </cell>
          <cell r="G13" t="str">
            <v>0.0</v>
          </cell>
        </row>
        <row r="14">
          <cell r="C14" t="str">
            <v>지경희</v>
          </cell>
          <cell r="E14" t="str">
            <v>전남체육고</v>
          </cell>
          <cell r="F14" t="str">
            <v>5.13</v>
          </cell>
          <cell r="G14" t="str">
            <v>0.5</v>
          </cell>
        </row>
        <row r="15">
          <cell r="C15" t="str">
            <v>신예지</v>
          </cell>
          <cell r="E15" t="str">
            <v>대전체육고</v>
          </cell>
          <cell r="F15" t="str">
            <v>5.10</v>
          </cell>
          <cell r="G15" t="str">
            <v>-1.1</v>
          </cell>
        </row>
        <row r="16">
          <cell r="C16" t="str">
            <v>조성은</v>
          </cell>
          <cell r="E16" t="str">
            <v>울산스포츠과학고</v>
          </cell>
          <cell r="F16" t="str">
            <v>5.07</v>
          </cell>
          <cell r="G16" t="str">
            <v>-0.5</v>
          </cell>
        </row>
        <row r="17">
          <cell r="C17" t="str">
            <v>한이슬</v>
          </cell>
          <cell r="E17" t="str">
            <v>충남체육고</v>
          </cell>
          <cell r="F17" t="str">
            <v>4.99</v>
          </cell>
          <cell r="G17" t="str">
            <v>0.2</v>
          </cell>
        </row>
        <row r="18">
          <cell r="C18" t="str">
            <v>김지원</v>
          </cell>
          <cell r="E18" t="str">
            <v>경기체육고</v>
          </cell>
          <cell r="F18" t="str">
            <v>4.69</v>
          </cell>
          <cell r="G18" t="str">
            <v>-1.5</v>
          </cell>
        </row>
      </sheetData>
      <sheetData sheetId="3">
        <row r="11">
          <cell r="C11" t="str">
            <v>지경희</v>
          </cell>
          <cell r="E11" t="str">
            <v>전남체육고</v>
          </cell>
          <cell r="F11" t="str">
            <v>11.54</v>
          </cell>
          <cell r="G11" t="str">
            <v>-1.2</v>
          </cell>
        </row>
        <row r="12">
          <cell r="C12" t="str">
            <v>김아영</v>
          </cell>
          <cell r="E12" t="str">
            <v>충현고</v>
          </cell>
          <cell r="F12" t="str">
            <v>11.34</v>
          </cell>
          <cell r="G12" t="str">
            <v>-0.5</v>
          </cell>
        </row>
        <row r="13">
          <cell r="C13" t="str">
            <v>박솔</v>
          </cell>
          <cell r="E13" t="str">
            <v>서울체육고</v>
          </cell>
          <cell r="F13" t="str">
            <v>11.21</v>
          </cell>
          <cell r="G13" t="str">
            <v>-0.7</v>
          </cell>
        </row>
        <row r="14">
          <cell r="C14" t="str">
            <v>김민지</v>
          </cell>
          <cell r="E14" t="str">
            <v>경기소래고</v>
          </cell>
          <cell r="F14" t="str">
            <v>10.96</v>
          </cell>
          <cell r="G14" t="str">
            <v>-0.3</v>
          </cell>
        </row>
        <row r="15">
          <cell r="C15" t="str">
            <v>한이슬</v>
          </cell>
          <cell r="E15" t="str">
            <v>충남체육고</v>
          </cell>
          <cell r="F15" t="str">
            <v>10.38</v>
          </cell>
          <cell r="G15" t="str">
            <v>-0.3</v>
          </cell>
        </row>
        <row r="16">
          <cell r="C16" t="str">
            <v>김서현</v>
          </cell>
          <cell r="E16" t="str">
            <v>인천체육고</v>
          </cell>
          <cell r="F16" t="str">
            <v>9.60</v>
          </cell>
          <cell r="G16" t="str">
            <v>-0.4</v>
          </cell>
        </row>
      </sheetData>
      <sheetData sheetId="4">
        <row r="11">
          <cell r="C11" t="str">
            <v>노수진</v>
          </cell>
          <cell r="E11" t="str">
            <v>전남체육고</v>
          </cell>
          <cell r="F11" t="str">
            <v>13.40</v>
          </cell>
        </row>
        <row r="12">
          <cell r="C12" t="str">
            <v>엄회정</v>
          </cell>
          <cell r="E12" t="str">
            <v>경남체육고</v>
          </cell>
          <cell r="F12">
            <v>13.31</v>
          </cell>
        </row>
        <row r="13">
          <cell r="C13" t="str">
            <v>류서연</v>
          </cell>
          <cell r="E13" t="str">
            <v>경기체육고</v>
          </cell>
          <cell r="F13">
            <v>13.29</v>
          </cell>
        </row>
        <row r="14">
          <cell r="C14" t="str">
            <v>최하나</v>
          </cell>
          <cell r="E14" t="str">
            <v>이리공업고</v>
          </cell>
          <cell r="F14">
            <v>13.14</v>
          </cell>
        </row>
        <row r="15">
          <cell r="C15" t="str">
            <v>신유진</v>
          </cell>
          <cell r="E15" t="str">
            <v>이리공업고</v>
          </cell>
          <cell r="F15">
            <v>11.54</v>
          </cell>
        </row>
        <row r="16">
          <cell r="C16" t="str">
            <v>박채린</v>
          </cell>
          <cell r="E16" t="str">
            <v>경기체육고</v>
          </cell>
          <cell r="F16">
            <v>11.22</v>
          </cell>
        </row>
        <row r="17">
          <cell r="C17" t="str">
            <v>홍민지</v>
          </cell>
          <cell r="E17" t="str">
            <v>충남체육고</v>
          </cell>
          <cell r="F17">
            <v>11.21</v>
          </cell>
        </row>
      </sheetData>
      <sheetData sheetId="5">
        <row r="11">
          <cell r="C11" t="str">
            <v>신유진</v>
          </cell>
          <cell r="E11" t="str">
            <v>이리공업고</v>
          </cell>
          <cell r="F11" t="str">
            <v>51.36 DR</v>
          </cell>
        </row>
        <row r="12">
          <cell r="C12" t="str">
            <v>김윤서</v>
          </cell>
          <cell r="E12" t="str">
            <v>전북체육고</v>
          </cell>
          <cell r="F12" t="str">
            <v>41.46</v>
          </cell>
        </row>
        <row r="13">
          <cell r="C13" t="str">
            <v>박서현</v>
          </cell>
          <cell r="E13" t="str">
            <v>경남체육고</v>
          </cell>
          <cell r="F13" t="str">
            <v>37.39</v>
          </cell>
        </row>
        <row r="14">
          <cell r="C14" t="str">
            <v>최수인</v>
          </cell>
          <cell r="E14" t="str">
            <v>경북체육고</v>
          </cell>
          <cell r="F14" t="str">
            <v>34.74</v>
          </cell>
        </row>
        <row r="15">
          <cell r="C15" t="str">
            <v>이나현</v>
          </cell>
          <cell r="E15" t="str">
            <v>인천체육고</v>
          </cell>
          <cell r="F15" t="str">
            <v>25.82</v>
          </cell>
        </row>
      </sheetData>
      <sheetData sheetId="6">
        <row r="11">
          <cell r="C11" t="str">
            <v>홍승연</v>
          </cell>
          <cell r="E11" t="str">
            <v>이리공업고</v>
          </cell>
          <cell r="F11" t="str">
            <v>49.69</v>
          </cell>
        </row>
        <row r="12">
          <cell r="C12" t="str">
            <v>안서영</v>
          </cell>
          <cell r="E12" t="str">
            <v>전남체육고</v>
          </cell>
          <cell r="F12" t="str">
            <v>42.61</v>
          </cell>
        </row>
        <row r="13">
          <cell r="C13" t="str">
            <v>김윤서</v>
          </cell>
          <cell r="E13" t="str">
            <v>전북체육고</v>
          </cell>
          <cell r="F13" t="str">
            <v>39.24</v>
          </cell>
        </row>
        <row r="14">
          <cell r="C14" t="str">
            <v>이채연</v>
          </cell>
          <cell r="E14" t="str">
            <v>전북체육고</v>
          </cell>
          <cell r="F14" t="str">
            <v>37.04</v>
          </cell>
        </row>
        <row r="15">
          <cell r="C15" t="str">
            <v>신다운</v>
          </cell>
          <cell r="E15" t="str">
            <v>강원체육고</v>
          </cell>
          <cell r="F15" t="str">
            <v>34.70</v>
          </cell>
        </row>
        <row r="16">
          <cell r="C16" t="str">
            <v>이예빈</v>
          </cell>
          <cell r="E16" t="str">
            <v>울산스포츠과학고</v>
          </cell>
          <cell r="F16" t="str">
            <v>29.71</v>
          </cell>
        </row>
        <row r="17">
          <cell r="C17" t="str">
            <v>김다연</v>
          </cell>
          <cell r="E17" t="str">
            <v>충북체육고</v>
          </cell>
          <cell r="F17" t="str">
            <v>26.47</v>
          </cell>
        </row>
        <row r="18">
          <cell r="C18" t="str">
            <v>양서영</v>
          </cell>
          <cell r="E18" t="str">
            <v>전북체육고</v>
          </cell>
          <cell r="F18" t="str">
            <v>26.10</v>
          </cell>
        </row>
      </sheetData>
      <sheetData sheetId="7">
        <row r="11">
          <cell r="C11" t="str">
            <v>최가희</v>
          </cell>
          <cell r="E11" t="str">
            <v>강원체육고</v>
          </cell>
          <cell r="F11" t="str">
            <v>45.25</v>
          </cell>
        </row>
        <row r="12">
          <cell r="C12" t="str">
            <v>고현서</v>
          </cell>
          <cell r="E12" t="str">
            <v>전남체육고</v>
          </cell>
          <cell r="F12" t="str">
            <v>42.86</v>
          </cell>
        </row>
        <row r="13">
          <cell r="C13" t="str">
            <v>한이경</v>
          </cell>
          <cell r="E13" t="str">
            <v>경남체육고</v>
          </cell>
          <cell r="F13" t="str">
            <v>41.06</v>
          </cell>
        </row>
        <row r="14">
          <cell r="C14" t="str">
            <v>윤예림</v>
          </cell>
          <cell r="E14" t="str">
            <v>경기체육고</v>
          </cell>
          <cell r="F14" t="str">
            <v>39.31</v>
          </cell>
        </row>
        <row r="15">
          <cell r="C15" t="str">
            <v>이소민</v>
          </cell>
          <cell r="E15" t="str">
            <v>강원체육고</v>
          </cell>
          <cell r="F15" t="str">
            <v>37.98</v>
          </cell>
        </row>
        <row r="16">
          <cell r="C16" t="str">
            <v>김유빈</v>
          </cell>
          <cell r="E16" t="str">
            <v>대구체육고</v>
          </cell>
          <cell r="F16" t="str">
            <v>36.76</v>
          </cell>
        </row>
        <row r="17">
          <cell r="C17" t="str">
            <v>이솔주</v>
          </cell>
          <cell r="E17" t="str">
            <v>신명고</v>
          </cell>
          <cell r="F17" t="str">
            <v>35.00</v>
          </cell>
        </row>
        <row r="18">
          <cell r="C18" t="str">
            <v>장소은</v>
          </cell>
          <cell r="E18" t="str">
            <v>충남체육고</v>
          </cell>
          <cell r="F18" t="str">
            <v>33.96</v>
          </cell>
        </row>
      </sheetData>
      <sheetData sheetId="8">
        <row r="11">
          <cell r="C11" t="str">
            <v>조성은</v>
          </cell>
          <cell r="E11" t="str">
            <v>울산스포츠과학고</v>
          </cell>
          <cell r="F11" t="str">
            <v>3,792점</v>
          </cell>
        </row>
        <row r="12">
          <cell r="C12" t="str">
            <v>이솔주</v>
          </cell>
          <cell r="E12" t="str">
            <v>신명고</v>
          </cell>
          <cell r="F12" t="str">
            <v>3,465점</v>
          </cell>
        </row>
        <row r="13">
          <cell r="C13" t="str">
            <v>조준희</v>
          </cell>
          <cell r="E13" t="str">
            <v>충북체육고</v>
          </cell>
          <cell r="F13" t="str">
            <v>3,118점</v>
          </cell>
        </row>
        <row r="14">
          <cell r="C14" t="str">
            <v>변수미</v>
          </cell>
          <cell r="E14" t="str">
            <v>경기체육고</v>
          </cell>
          <cell r="F14" t="str">
            <v>2,976점</v>
          </cell>
        </row>
        <row r="15">
          <cell r="C15" t="str">
            <v>김지원</v>
          </cell>
          <cell r="E15" t="str">
            <v>경기체육고</v>
          </cell>
          <cell r="F15" t="str">
            <v>2,863점</v>
          </cell>
        </row>
        <row r="16">
          <cell r="C16" t="str">
            <v>김영미</v>
          </cell>
          <cell r="E16" t="str">
            <v>인일여자고</v>
          </cell>
          <cell r="F16" t="str">
            <v>2,396점</v>
          </cell>
        </row>
        <row r="17">
          <cell r="C17" t="str">
            <v>김진서</v>
          </cell>
          <cell r="E17" t="str">
            <v>대전신일여자고</v>
          </cell>
          <cell r="F17" t="str">
            <v>1,784점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서민준</v>
          </cell>
          <cell r="E11" t="str">
            <v>용남고</v>
          </cell>
          <cell r="F11" t="str">
            <v>10.94</v>
          </cell>
        </row>
        <row r="12">
          <cell r="C12" t="str">
            <v>이진서</v>
          </cell>
          <cell r="E12" t="str">
            <v>경기유신고</v>
          </cell>
          <cell r="F12" t="str">
            <v>11.03</v>
          </cell>
        </row>
        <row r="13">
          <cell r="C13" t="str">
            <v>이재혁</v>
          </cell>
          <cell r="E13" t="str">
            <v>충남체육고</v>
          </cell>
          <cell r="F13" t="str">
            <v>11.19</v>
          </cell>
        </row>
        <row r="14">
          <cell r="C14" t="str">
            <v>노호진</v>
          </cell>
          <cell r="E14" t="str">
            <v>대구체육고</v>
          </cell>
          <cell r="F14" t="str">
            <v>11.21</v>
          </cell>
        </row>
        <row r="15">
          <cell r="C15" t="str">
            <v>정지훈</v>
          </cell>
          <cell r="E15" t="str">
            <v>경남체육고</v>
          </cell>
          <cell r="F15" t="str">
            <v>11.29</v>
          </cell>
        </row>
        <row r="16">
          <cell r="C16" t="str">
            <v>김량희</v>
          </cell>
          <cell r="E16" t="str">
            <v>전북체육고</v>
          </cell>
          <cell r="F16" t="str">
            <v>11.33</v>
          </cell>
        </row>
        <row r="17">
          <cell r="C17" t="str">
            <v>김호성</v>
          </cell>
          <cell r="E17" t="str">
            <v>설악고</v>
          </cell>
          <cell r="F17" t="str">
            <v>11.35</v>
          </cell>
        </row>
        <row r="18">
          <cell r="C18" t="str">
            <v>이태희</v>
          </cell>
          <cell r="E18" t="str">
            <v>용남고</v>
          </cell>
          <cell r="F18" t="str">
            <v>11.49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김동길</v>
          </cell>
          <cell r="E11" t="str">
            <v>울산스포츠과학고</v>
          </cell>
          <cell r="F11" t="str">
            <v>50.38</v>
          </cell>
        </row>
        <row r="12">
          <cell r="C12" t="str">
            <v>김준성</v>
          </cell>
          <cell r="E12" t="str">
            <v>동광고</v>
          </cell>
          <cell r="F12" t="str">
            <v>50.70</v>
          </cell>
        </row>
        <row r="13">
          <cell r="C13" t="str">
            <v>이유성</v>
          </cell>
          <cell r="E13" t="str">
            <v>경남체육고</v>
          </cell>
          <cell r="F13" t="str">
            <v>50.93</v>
          </cell>
        </row>
        <row r="14">
          <cell r="C14" t="str">
            <v>김상태</v>
          </cell>
          <cell r="E14" t="str">
            <v>인천체육고</v>
          </cell>
          <cell r="F14" t="str">
            <v>52.21</v>
          </cell>
        </row>
        <row r="15">
          <cell r="C15" t="str">
            <v>윤겸재</v>
          </cell>
          <cell r="E15" t="str">
            <v>충남체육고</v>
          </cell>
          <cell r="F15" t="str">
            <v>52.59</v>
          </cell>
        </row>
        <row r="16">
          <cell r="C16" t="str">
            <v>길규민</v>
          </cell>
          <cell r="E16" t="str">
            <v>포천일고</v>
          </cell>
          <cell r="F16" t="str">
            <v>53.86</v>
          </cell>
        </row>
        <row r="17">
          <cell r="C17" t="str">
            <v>강석우</v>
          </cell>
          <cell r="E17" t="str">
            <v>광주체육고</v>
          </cell>
          <cell r="F17" t="str">
            <v>54.06</v>
          </cell>
        </row>
        <row r="18">
          <cell r="C18" t="str">
            <v>정윤성</v>
          </cell>
          <cell r="E18" t="str">
            <v>충남체육고</v>
          </cell>
          <cell r="F18" t="str">
            <v>55.95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오창기</v>
          </cell>
          <cell r="E11" t="str">
            <v>김해가야고</v>
          </cell>
          <cell r="F11" t="str">
            <v>2:02.47</v>
          </cell>
        </row>
        <row r="12">
          <cell r="C12" t="str">
            <v>김성호</v>
          </cell>
          <cell r="E12" t="str">
            <v>충남체육고</v>
          </cell>
          <cell r="F12" t="str">
            <v>2:03.39</v>
          </cell>
        </row>
        <row r="13">
          <cell r="C13" t="str">
            <v>김성우</v>
          </cell>
          <cell r="E13" t="str">
            <v>영광공업고</v>
          </cell>
          <cell r="F13" t="str">
            <v>2:04.28</v>
          </cell>
        </row>
        <row r="14">
          <cell r="C14" t="str">
            <v>최재혁</v>
          </cell>
          <cell r="E14" t="str">
            <v>경북체육고</v>
          </cell>
          <cell r="F14" t="str">
            <v>2:10.79</v>
          </cell>
        </row>
        <row r="15">
          <cell r="C15" t="str">
            <v>유동규</v>
          </cell>
          <cell r="E15" t="str">
            <v>경남체육고</v>
          </cell>
          <cell r="F15" t="str">
            <v>2:11.67</v>
          </cell>
        </row>
        <row r="16">
          <cell r="C16" t="str">
            <v>임지훈</v>
          </cell>
          <cell r="E16" t="str">
            <v>인천체육고</v>
          </cell>
          <cell r="F16" t="str">
            <v>2:14.43</v>
          </cell>
        </row>
        <row r="17">
          <cell r="C17" t="str">
            <v>황승하</v>
          </cell>
          <cell r="E17" t="str">
            <v>경북체육고</v>
          </cell>
          <cell r="F17" t="str">
            <v>2:17.04</v>
          </cell>
        </row>
        <row r="18">
          <cell r="C18" t="str">
            <v>이영웅</v>
          </cell>
          <cell r="E18" t="str">
            <v>문창고</v>
          </cell>
          <cell r="F18" t="str">
            <v>2:25.88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김홍민</v>
          </cell>
          <cell r="E11" t="str">
            <v>배문고</v>
          </cell>
          <cell r="F11" t="str">
            <v>15:59.58</v>
          </cell>
        </row>
        <row r="12">
          <cell r="C12" t="str">
            <v>오민석</v>
          </cell>
          <cell r="E12" t="str">
            <v>순심고</v>
          </cell>
          <cell r="F12" t="str">
            <v>16:07.93</v>
          </cell>
        </row>
        <row r="13">
          <cell r="C13" t="str">
            <v>이정훈</v>
          </cell>
          <cell r="E13" t="str">
            <v>순심고</v>
          </cell>
          <cell r="F13" t="str">
            <v>16:13.46</v>
          </cell>
        </row>
        <row r="14">
          <cell r="C14" t="str">
            <v>남혁준</v>
          </cell>
          <cell r="E14" t="str">
            <v>강원체육고</v>
          </cell>
          <cell r="F14" t="str">
            <v>16:45.91</v>
          </cell>
        </row>
        <row r="15">
          <cell r="C15" t="str">
            <v>장보근</v>
          </cell>
          <cell r="E15" t="str">
            <v>전북체육고</v>
          </cell>
          <cell r="F15" t="str">
            <v>16:46.50</v>
          </cell>
        </row>
        <row r="16">
          <cell r="C16" t="str">
            <v>김시온</v>
          </cell>
          <cell r="E16" t="str">
            <v>배문고</v>
          </cell>
          <cell r="F16" t="str">
            <v>16:49.83</v>
          </cell>
        </row>
        <row r="17">
          <cell r="C17" t="str">
            <v>김동환</v>
          </cell>
          <cell r="E17" t="str">
            <v>강릉명륜고</v>
          </cell>
          <cell r="F17" t="str">
            <v>16:53.37</v>
          </cell>
        </row>
        <row r="18">
          <cell r="C18" t="str">
            <v>노영학</v>
          </cell>
          <cell r="E18" t="str">
            <v>대전체육고</v>
          </cell>
          <cell r="F18" t="str">
            <v>17:02.52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-3.1</v>
          </cell>
        </row>
        <row r="11">
          <cell r="C11" t="str">
            <v>신의진</v>
          </cell>
          <cell r="E11" t="str">
            <v>경남체육고</v>
          </cell>
          <cell r="F11" t="str">
            <v>17.15</v>
          </cell>
        </row>
        <row r="12">
          <cell r="C12" t="str">
            <v>도효찬</v>
          </cell>
          <cell r="E12" t="str">
            <v>경기모바일과학고</v>
          </cell>
          <cell r="F12" t="str">
            <v>18.18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이재윤</v>
          </cell>
          <cell r="E11" t="str">
            <v>포항두호고</v>
          </cell>
          <cell r="F11" t="str">
            <v>1.80</v>
          </cell>
        </row>
        <row r="12">
          <cell r="C12" t="str">
            <v>임예찬</v>
          </cell>
          <cell r="E12" t="str">
            <v>전북체육고</v>
          </cell>
          <cell r="F12" t="str">
            <v>1.80</v>
          </cell>
        </row>
        <row r="13">
          <cell r="C13" t="str">
            <v>윤여준</v>
          </cell>
          <cell r="E13" t="str">
            <v>충남체육고</v>
          </cell>
          <cell r="F13" t="str">
            <v>1.80</v>
          </cell>
        </row>
      </sheetData>
      <sheetData sheetId="1">
        <row r="11">
          <cell r="C11" t="str">
            <v>김민혁</v>
          </cell>
          <cell r="E11" t="str">
            <v>설악고</v>
          </cell>
          <cell r="F11" t="str">
            <v>6.50</v>
          </cell>
          <cell r="G11" t="str">
            <v>1.0</v>
          </cell>
        </row>
        <row r="12">
          <cell r="C12" t="str">
            <v>정진엽</v>
          </cell>
          <cell r="E12" t="str">
            <v>충남체육고</v>
          </cell>
          <cell r="F12" t="str">
            <v>6.24</v>
          </cell>
          <cell r="G12" t="str">
            <v>0.3</v>
          </cell>
        </row>
        <row r="13">
          <cell r="C13" t="str">
            <v>박태민</v>
          </cell>
          <cell r="E13" t="str">
            <v>경북체육고</v>
          </cell>
          <cell r="F13" t="str">
            <v>6.22</v>
          </cell>
          <cell r="G13" t="str">
            <v>-0.6</v>
          </cell>
        </row>
        <row r="14">
          <cell r="C14" t="str">
            <v>신재혁</v>
          </cell>
          <cell r="E14" t="str">
            <v>충남체육고</v>
          </cell>
          <cell r="F14" t="str">
            <v>6.20</v>
          </cell>
          <cell r="G14" t="str">
            <v>-0.7</v>
          </cell>
        </row>
        <row r="15">
          <cell r="C15" t="str">
            <v>김지환</v>
          </cell>
          <cell r="E15" t="str">
            <v>경기모바일과학고</v>
          </cell>
          <cell r="F15" t="str">
            <v>6.15</v>
          </cell>
          <cell r="G15" t="str">
            <v>0.8</v>
          </cell>
        </row>
        <row r="16">
          <cell r="C16" t="str">
            <v>허인서</v>
          </cell>
          <cell r="E16" t="str">
            <v>함양제일고</v>
          </cell>
          <cell r="F16" t="str">
            <v>5.99</v>
          </cell>
          <cell r="G16" t="str">
            <v>0.7</v>
          </cell>
        </row>
        <row r="17">
          <cell r="C17" t="str">
            <v>박기랑</v>
          </cell>
          <cell r="E17" t="str">
            <v>경기모바일과학고</v>
          </cell>
          <cell r="F17" t="str">
            <v>5.61</v>
          </cell>
          <cell r="G17" t="str">
            <v>0.5</v>
          </cell>
        </row>
        <row r="18">
          <cell r="C18" t="str">
            <v>정승민</v>
          </cell>
          <cell r="E18" t="str">
            <v>강원체육고</v>
          </cell>
          <cell r="F18" t="str">
            <v>5.58</v>
          </cell>
          <cell r="G18" t="str">
            <v>0.8</v>
          </cell>
        </row>
      </sheetData>
      <sheetData sheetId="2">
        <row r="11">
          <cell r="C11" t="str">
            <v>김예찬</v>
          </cell>
          <cell r="E11" t="str">
            <v>경남체육고</v>
          </cell>
          <cell r="F11" t="str">
            <v>14.52</v>
          </cell>
        </row>
        <row r="12">
          <cell r="C12" t="str">
            <v>김성우</v>
          </cell>
          <cell r="E12" t="str">
            <v>충북체육고</v>
          </cell>
          <cell r="F12" t="str">
            <v>13.73</v>
          </cell>
        </row>
        <row r="13">
          <cell r="C13" t="str">
            <v>이형진</v>
          </cell>
          <cell r="E13" t="str">
            <v>경북체육고</v>
          </cell>
          <cell r="F13" t="str">
            <v>12.37</v>
          </cell>
        </row>
        <row r="14">
          <cell r="C14" t="str">
            <v>민다원</v>
          </cell>
          <cell r="E14" t="str">
            <v>충북체육고</v>
          </cell>
          <cell r="F14" t="str">
            <v>10.78</v>
          </cell>
        </row>
        <row r="15">
          <cell r="C15" t="str">
            <v>임현민</v>
          </cell>
          <cell r="E15" t="str">
            <v>충남고</v>
          </cell>
          <cell r="F15" t="str">
            <v>10.15</v>
          </cell>
        </row>
        <row r="16">
          <cell r="C16" t="str">
            <v>김덕영</v>
          </cell>
          <cell r="E16" t="str">
            <v>강원체육고</v>
          </cell>
          <cell r="F16" t="str">
            <v>8.78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-0.5</v>
          </cell>
        </row>
        <row r="11">
          <cell r="C11" t="str">
            <v>전하영</v>
          </cell>
          <cell r="E11" t="str">
            <v>경기가평고</v>
          </cell>
          <cell r="F11" t="str">
            <v>12.78</v>
          </cell>
        </row>
        <row r="12">
          <cell r="C12" t="str">
            <v>이유진</v>
          </cell>
          <cell r="E12" t="str">
            <v>서울체육고</v>
          </cell>
          <cell r="F12" t="str">
            <v>12.90</v>
          </cell>
        </row>
        <row r="13">
          <cell r="C13" t="str">
            <v>최희진</v>
          </cell>
          <cell r="E13" t="str">
            <v>인천체육고</v>
          </cell>
          <cell r="F13" t="str">
            <v>13.06</v>
          </cell>
        </row>
        <row r="14">
          <cell r="C14" t="str">
            <v>김희윤</v>
          </cell>
          <cell r="E14" t="str">
            <v>인일여자고</v>
          </cell>
          <cell r="F14" t="str">
            <v>13.35</v>
          </cell>
        </row>
        <row r="15">
          <cell r="C15" t="str">
            <v>권민주</v>
          </cell>
          <cell r="E15" t="str">
            <v>경북체육고</v>
          </cell>
          <cell r="F15" t="str">
            <v>13.44</v>
          </cell>
        </row>
        <row r="16">
          <cell r="C16" t="str">
            <v>송경미</v>
          </cell>
          <cell r="E16" t="str">
            <v>영광공업고</v>
          </cell>
          <cell r="F16" t="str">
            <v>14.41</v>
          </cell>
        </row>
        <row r="17">
          <cell r="C17" t="str">
            <v>김지원</v>
          </cell>
          <cell r="E17" t="str">
            <v>신명고</v>
          </cell>
          <cell r="F17" t="str">
            <v>14.64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양예빈</v>
          </cell>
          <cell r="E11" t="str">
            <v>용남고</v>
          </cell>
          <cell r="F11" t="str">
            <v>57.38</v>
          </cell>
        </row>
        <row r="12">
          <cell r="C12" t="str">
            <v>신현진</v>
          </cell>
          <cell r="E12" t="str">
            <v>인일여자고</v>
          </cell>
          <cell r="F12" t="str">
            <v>1:01.09</v>
          </cell>
        </row>
        <row r="13">
          <cell r="C13" t="str">
            <v>이채진</v>
          </cell>
          <cell r="E13" t="str">
            <v>경명여자고</v>
          </cell>
          <cell r="F13" t="str">
            <v>1:01.89</v>
          </cell>
        </row>
        <row r="14">
          <cell r="C14" t="str">
            <v>이주현</v>
          </cell>
          <cell r="E14" t="str">
            <v>경기소래고</v>
          </cell>
          <cell r="F14" t="str">
            <v>1:04.63</v>
          </cell>
        </row>
        <row r="15">
          <cell r="C15" t="str">
            <v>오서윤</v>
          </cell>
          <cell r="E15" t="str">
            <v>경기덕계고</v>
          </cell>
          <cell r="F15" t="str">
            <v>1:06.77</v>
          </cell>
        </row>
        <row r="16">
          <cell r="C16" t="str">
            <v>김도윤</v>
          </cell>
          <cell r="E16" t="str">
            <v>속초여자고</v>
          </cell>
          <cell r="F16" t="str">
            <v>1:09.31</v>
          </cell>
        </row>
        <row r="17">
          <cell r="C17" t="str">
            <v>하혜민</v>
          </cell>
          <cell r="E17" t="str">
            <v>경남체육고</v>
          </cell>
          <cell r="F17" t="str">
            <v>1:12.02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유소빈</v>
          </cell>
          <cell r="E11" t="str">
            <v>속초여자고</v>
          </cell>
        </row>
        <row r="12">
          <cell r="C12" t="str">
            <v>조예은</v>
          </cell>
          <cell r="E12" t="str">
            <v>경남체육고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이보라</v>
          </cell>
          <cell r="E11" t="str">
            <v>전북체육고</v>
          </cell>
          <cell r="F11" t="str">
            <v>19:08.00</v>
          </cell>
        </row>
        <row r="12">
          <cell r="C12" t="str">
            <v>김예나</v>
          </cell>
          <cell r="E12" t="str">
            <v>전북체육고</v>
          </cell>
          <cell r="F12" t="str">
            <v>19:36.00</v>
          </cell>
        </row>
        <row r="13">
          <cell r="C13" t="str">
            <v>최인녕</v>
          </cell>
          <cell r="E13" t="str">
            <v>김천한일여자고</v>
          </cell>
          <cell r="F13" t="str">
            <v>19:52.53</v>
          </cell>
        </row>
        <row r="14">
          <cell r="C14" t="str">
            <v>류수영</v>
          </cell>
          <cell r="E14" t="str">
            <v>김천한일여자고</v>
          </cell>
          <cell r="F14" t="str">
            <v>20:38.37</v>
          </cell>
        </row>
        <row r="15">
          <cell r="C15" t="str">
            <v>김윤주</v>
          </cell>
          <cell r="E15" t="str">
            <v>경북체육고</v>
          </cell>
          <cell r="F15" t="str">
            <v>21:30.28</v>
          </cell>
        </row>
        <row r="16">
          <cell r="C16" t="str">
            <v>유소원</v>
          </cell>
          <cell r="E16" t="str">
            <v>속초여자고</v>
          </cell>
          <cell r="F16" t="str">
            <v>21:48.07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-1.3</v>
          </cell>
        </row>
        <row r="11">
          <cell r="C11" t="str">
            <v>정연지</v>
          </cell>
          <cell r="E11" t="str">
            <v>인천체육고</v>
          </cell>
          <cell r="F11" t="str">
            <v>16.85</v>
          </cell>
        </row>
        <row r="12">
          <cell r="C12" t="str">
            <v>전지혜</v>
          </cell>
          <cell r="E12" t="str">
            <v>신명고</v>
          </cell>
          <cell r="F12" t="str">
            <v>19.41</v>
          </cell>
        </row>
        <row r="13">
          <cell r="C13" t="str">
            <v>문수빈</v>
          </cell>
          <cell r="E13" t="str">
            <v>인일여자고</v>
          </cell>
          <cell r="F13" t="str">
            <v>20.28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강서현</v>
          </cell>
          <cell r="E11" t="str">
            <v>충남체육고</v>
          </cell>
          <cell r="F11" t="str">
            <v>1.55</v>
          </cell>
        </row>
      </sheetData>
      <sheetData sheetId="1">
        <row r="11">
          <cell r="C11" t="str">
            <v>김민지</v>
          </cell>
          <cell r="E11" t="str">
            <v>경기소래고</v>
          </cell>
          <cell r="F11" t="str">
            <v>5.04</v>
          </cell>
          <cell r="G11" t="str">
            <v>-0.1</v>
          </cell>
        </row>
        <row r="12">
          <cell r="C12" t="str">
            <v>임채영</v>
          </cell>
          <cell r="E12" t="str">
            <v>전북체육고</v>
          </cell>
          <cell r="F12" t="str">
            <v>4.91</v>
          </cell>
          <cell r="G12" t="str">
            <v>-0.0</v>
          </cell>
        </row>
        <row r="13">
          <cell r="C13" t="str">
            <v>김서현</v>
          </cell>
          <cell r="E13" t="str">
            <v>인천체육고</v>
          </cell>
          <cell r="F13" t="str">
            <v>4.11</v>
          </cell>
          <cell r="G13" t="str">
            <v>-0.3</v>
          </cell>
        </row>
      </sheetData>
      <sheetData sheetId="2">
        <row r="11">
          <cell r="C11" t="str">
            <v>최가은</v>
          </cell>
          <cell r="E11" t="str">
            <v>충북체육고</v>
          </cell>
          <cell r="F11" t="str">
            <v>11.19</v>
          </cell>
        </row>
        <row r="12">
          <cell r="C12" t="str">
            <v>최다은</v>
          </cell>
          <cell r="E12" t="str">
            <v>경남체육고</v>
          </cell>
          <cell r="F12" t="str">
            <v>9.85</v>
          </cell>
        </row>
        <row r="13">
          <cell r="C13" t="str">
            <v>신다운</v>
          </cell>
          <cell r="E13" t="str">
            <v>강원체육고</v>
          </cell>
          <cell r="F13" t="str">
            <v>3.93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view="pageBreakPreview" topLeftCell="B2" zoomScale="160" zoomScaleSheetLayoutView="160" workbookViewId="0">
      <selection activeCell="E2" sqref="E2:T2"/>
    </sheetView>
  </sheetViews>
  <sheetFormatPr defaultRowHeight="14.4"/>
  <cols>
    <col min="1" max="1" width="2.296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14</v>
      </c>
      <c r="V2" s="52"/>
      <c r="W2" s="52"/>
      <c r="X2" s="52"/>
      <c r="Y2" s="52"/>
      <c r="Z2" s="52"/>
    </row>
    <row r="3" spans="1:26" s="9" customFormat="1" ht="15" thickTop="1">
      <c r="A3" s="56"/>
      <c r="B3" s="194" t="s">
        <v>69</v>
      </c>
      <c r="C3" s="194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114" t="s">
        <v>5</v>
      </c>
      <c r="C5" s="115"/>
      <c r="D5" s="116" t="s">
        <v>6</v>
      </c>
      <c r="E5" s="117"/>
      <c r="F5" s="115"/>
      <c r="G5" s="116" t="s">
        <v>9</v>
      </c>
      <c r="H5" s="117"/>
      <c r="I5" s="115"/>
      <c r="J5" s="116" t="s">
        <v>0</v>
      </c>
      <c r="K5" s="117"/>
      <c r="L5" s="115"/>
      <c r="M5" s="116" t="s">
        <v>10</v>
      </c>
      <c r="N5" s="117"/>
      <c r="O5" s="115"/>
      <c r="P5" s="116" t="s">
        <v>1</v>
      </c>
      <c r="Q5" s="117"/>
      <c r="R5" s="115"/>
      <c r="S5" s="116" t="s">
        <v>2</v>
      </c>
      <c r="T5" s="117"/>
      <c r="U5" s="115"/>
      <c r="V5" s="116" t="s">
        <v>11</v>
      </c>
      <c r="W5" s="117"/>
      <c r="X5" s="115"/>
      <c r="Y5" s="116" t="s">
        <v>7</v>
      </c>
      <c r="Z5" s="118"/>
    </row>
    <row r="6" spans="1:26" ht="15" thickBot="1">
      <c r="A6" s="57"/>
      <c r="B6" s="119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120" t="s">
        <v>4</v>
      </c>
    </row>
    <row r="7" spans="1:26" s="47" customFormat="1" ht="13.5" customHeight="1" thickTop="1">
      <c r="A7" s="191">
        <v>1</v>
      </c>
      <c r="B7" s="121" t="s">
        <v>12</v>
      </c>
      <c r="C7" s="64" t="str">
        <f>[1]결승기록지!$C$11</f>
        <v>조민우</v>
      </c>
      <c r="D7" s="65" t="str">
        <f>[1]결승기록지!$E$11</f>
        <v>보은중</v>
      </c>
      <c r="E7" s="27" t="str">
        <f>[1]결승기록지!$F$11</f>
        <v>11.35</v>
      </c>
      <c r="F7" s="64" t="str">
        <f>[1]결승기록지!$C$12</f>
        <v>송현우</v>
      </c>
      <c r="G7" s="65" t="str">
        <f>[1]결승기록지!$E$12</f>
        <v>언남중</v>
      </c>
      <c r="H7" s="27" t="str">
        <f>[1]결승기록지!$F$12</f>
        <v>11.52</v>
      </c>
      <c r="I7" s="64" t="str">
        <f>[1]결승기록지!$C$13</f>
        <v>배건율</v>
      </c>
      <c r="J7" s="65" t="str">
        <f>[1]결승기록지!$E$13</f>
        <v>전남체육중</v>
      </c>
      <c r="K7" s="27" t="str">
        <f>[1]결승기록지!$F$13</f>
        <v>11.72</v>
      </c>
      <c r="L7" s="64" t="str">
        <f>[1]결승기록지!$C$14</f>
        <v>김하현</v>
      </c>
      <c r="M7" s="65" t="str">
        <f>[1]결승기록지!$E$14</f>
        <v>경기덕계중</v>
      </c>
      <c r="N7" s="27" t="str">
        <f>[1]결승기록지!$F$14</f>
        <v>11.87</v>
      </c>
      <c r="O7" s="64" t="str">
        <f>[1]결승기록지!$C$15</f>
        <v>심재원</v>
      </c>
      <c r="P7" s="65" t="str">
        <f>[1]결승기록지!$E$15</f>
        <v>경기대경중</v>
      </c>
      <c r="Q7" s="27" t="str">
        <f>[1]결승기록지!$F$15</f>
        <v>12.00</v>
      </c>
      <c r="R7" s="64" t="str">
        <f>[1]결승기록지!$C$16</f>
        <v>김지훈</v>
      </c>
      <c r="S7" s="65" t="str">
        <f>[1]결승기록지!$E$16</f>
        <v>온양용화중</v>
      </c>
      <c r="T7" s="27" t="str">
        <f>[1]결승기록지!$F$16</f>
        <v>12.13</v>
      </c>
      <c r="U7" s="64" t="str">
        <f>[1]결승기록지!$C$17</f>
        <v>서정수</v>
      </c>
      <c r="V7" s="65" t="str">
        <f>[1]결승기록지!$E$17</f>
        <v>경기석우중</v>
      </c>
      <c r="W7" s="27" t="str">
        <f>[1]결승기록지!$F$17</f>
        <v>32.07</v>
      </c>
      <c r="X7" s="64"/>
      <c r="Y7" s="65"/>
      <c r="Z7" s="122"/>
    </row>
    <row r="8" spans="1:26" s="47" customFormat="1" ht="13.5" customHeight="1">
      <c r="A8" s="191"/>
      <c r="B8" s="123" t="s">
        <v>16</v>
      </c>
      <c r="C8" s="39"/>
      <c r="D8" s="40" t="str">
        <f>[1]결승기록지!$G$8</f>
        <v>0.0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124"/>
    </row>
    <row r="9" spans="1:26" s="47" customFormat="1" ht="13.5" customHeight="1">
      <c r="A9" s="191">
        <v>2</v>
      </c>
      <c r="B9" s="125" t="s">
        <v>18</v>
      </c>
      <c r="C9" s="36" t="str">
        <f>[2]결승기록지!$C$11</f>
        <v>조민우</v>
      </c>
      <c r="D9" s="37" t="str">
        <f>[2]결승기록지!$E$11</f>
        <v>보은중</v>
      </c>
      <c r="E9" s="38" t="str">
        <f>[2]결승기록지!$F$11</f>
        <v>23.14</v>
      </c>
      <c r="F9" s="36" t="str">
        <f>[2]결승기록지!$C$12</f>
        <v>배건율</v>
      </c>
      <c r="G9" s="37" t="str">
        <f>[2]결승기록지!$E$12</f>
        <v>전남체육중</v>
      </c>
      <c r="H9" s="38" t="str">
        <f>[2]결승기록지!$F$12</f>
        <v>23.70</v>
      </c>
      <c r="I9" s="36" t="str">
        <f>[2]결승기록지!$C$13</f>
        <v>송현우</v>
      </c>
      <c r="J9" s="37" t="str">
        <f>[2]결승기록지!$E$13</f>
        <v>언남중</v>
      </c>
      <c r="K9" s="38" t="str">
        <f>[2]결승기록지!$F$13</f>
        <v>23.99</v>
      </c>
      <c r="L9" s="36" t="str">
        <f>[2]결승기록지!$C$14</f>
        <v>곽의찬</v>
      </c>
      <c r="M9" s="37" t="str">
        <f>[2]결승기록지!$E$14</f>
        <v>월배중</v>
      </c>
      <c r="N9" s="38" t="str">
        <f>[2]결승기록지!$F$14</f>
        <v>24.54</v>
      </c>
      <c r="O9" s="36" t="str">
        <f>[2]결승기록지!$C$15</f>
        <v>고인성</v>
      </c>
      <c r="P9" s="37" t="str">
        <f>[2]결승기록지!$E$15</f>
        <v>대전구봉중</v>
      </c>
      <c r="Q9" s="38" t="str">
        <f>[2]결승기록지!$F$15</f>
        <v>24.63</v>
      </c>
      <c r="R9" s="36" t="str">
        <f>[2]결승기록지!$C$16</f>
        <v>김하현</v>
      </c>
      <c r="S9" s="37" t="str">
        <f>[2]결승기록지!$E$16</f>
        <v>경기덕계중</v>
      </c>
      <c r="T9" s="38" t="str">
        <f>[2]결승기록지!$F$16</f>
        <v>24.74</v>
      </c>
      <c r="U9" s="36"/>
      <c r="V9" s="37"/>
      <c r="W9" s="38"/>
      <c r="X9" s="36"/>
      <c r="Y9" s="37"/>
      <c r="Z9" s="126"/>
    </row>
    <row r="10" spans="1:26" s="47" customFormat="1" ht="13.5" customHeight="1">
      <c r="A10" s="191"/>
      <c r="B10" s="123" t="s">
        <v>16</v>
      </c>
      <c r="C10" s="39"/>
      <c r="D10" s="40" t="str">
        <f>[2]결승기록지!$G$8</f>
        <v>-1.2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124"/>
    </row>
    <row r="11" spans="1:26" s="47" customFormat="1" ht="13.5" customHeight="1">
      <c r="A11" s="54">
        <v>3</v>
      </c>
      <c r="B11" s="127" t="s">
        <v>39</v>
      </c>
      <c r="C11" s="29" t="str">
        <f>[3]결승기록지!$C$11</f>
        <v>김정현</v>
      </c>
      <c r="D11" s="30" t="str">
        <f>[3]결승기록지!$E$11</f>
        <v>월배중</v>
      </c>
      <c r="E11" s="31" t="str">
        <f>[3]결승기록지!$F$11</f>
        <v>51.69</v>
      </c>
      <c r="F11" s="29" t="str">
        <f>[3]결승기록지!$C$12</f>
        <v>정희원</v>
      </c>
      <c r="G11" s="30" t="str">
        <f>[3]결승기록지!$E$12</f>
        <v>경기봉담중</v>
      </c>
      <c r="H11" s="31" t="str">
        <f>[3]결승기록지!$F$12</f>
        <v>52.93</v>
      </c>
      <c r="I11" s="29" t="str">
        <f>[3]결승기록지!$C$13</f>
        <v>고준호</v>
      </c>
      <c r="J11" s="30" t="str">
        <f>[3]결승기록지!$E$13</f>
        <v>경기송운중</v>
      </c>
      <c r="K11" s="31" t="str">
        <f>[3]결승기록지!$F$13</f>
        <v>52.94</v>
      </c>
      <c r="L11" s="29" t="str">
        <f>[3]결승기록지!$C$14</f>
        <v>심재원</v>
      </c>
      <c r="M11" s="30" t="str">
        <f>[3]결승기록지!$E$14</f>
        <v>경기대경중</v>
      </c>
      <c r="N11" s="31" t="str">
        <f>[3]결승기록지!$F$14</f>
        <v>53.05</v>
      </c>
      <c r="O11" s="29" t="str">
        <f>[3]결승기록지!$C$15</f>
        <v>나상우</v>
      </c>
      <c r="P11" s="30" t="str">
        <f>[3]결승기록지!$E$15</f>
        <v>전남체육중</v>
      </c>
      <c r="Q11" s="31" t="str">
        <f>[3]결승기록지!$F$15</f>
        <v>54.27</v>
      </c>
      <c r="R11" s="29" t="str">
        <f>[3]결승기록지!$C$16</f>
        <v>김기현</v>
      </c>
      <c r="S11" s="30" t="str">
        <f>[3]결승기록지!$E$16</f>
        <v>전남체육중</v>
      </c>
      <c r="T11" s="31" t="str">
        <f>[3]결승기록지!$F$16</f>
        <v>54.38</v>
      </c>
      <c r="U11" s="29" t="str">
        <f>[3]결승기록지!$C$17</f>
        <v>홍용락</v>
      </c>
      <c r="V11" s="30" t="str">
        <f>[3]결승기록지!$E$17</f>
        <v>형곡중</v>
      </c>
      <c r="W11" s="31" t="str">
        <f>[3]결승기록지!$F$17</f>
        <v>55.29</v>
      </c>
      <c r="X11" s="29" t="str">
        <f>[3]결승기록지!$C$18</f>
        <v>이은찬</v>
      </c>
      <c r="Y11" s="30" t="str">
        <f>[3]결승기록지!$E$18</f>
        <v>함양중</v>
      </c>
      <c r="Z11" s="128">
        <f>[3]결승기록지!$F$18</f>
        <v>55.79</v>
      </c>
    </row>
    <row r="12" spans="1:26" s="47" customFormat="1" ht="13.5" customHeight="1">
      <c r="A12" s="54">
        <v>2</v>
      </c>
      <c r="B12" s="127" t="s">
        <v>19</v>
      </c>
      <c r="C12" s="17" t="str">
        <f>[4]결승기록지!$C$11</f>
        <v>김세현</v>
      </c>
      <c r="D12" s="18" t="str">
        <f>[4]결승기록지!$E$11</f>
        <v>경기신천중</v>
      </c>
      <c r="E12" s="59" t="str">
        <f>[4]결승기록지!$F$11</f>
        <v>2:07.33</v>
      </c>
      <c r="F12" s="17" t="str">
        <f>[4]결승기록지!$C$12</f>
        <v>유우진</v>
      </c>
      <c r="G12" s="18" t="str">
        <f>[4]결승기록지!$E$12</f>
        <v>배문중</v>
      </c>
      <c r="H12" s="59" t="str">
        <f>[4]결승기록지!$F$12</f>
        <v>2:09.28</v>
      </c>
      <c r="I12" s="17" t="str">
        <f>[4]결승기록지!$C$13</f>
        <v>이민찬</v>
      </c>
      <c r="J12" s="18" t="str">
        <f>[4]결승기록지!$E$13</f>
        <v>성보중</v>
      </c>
      <c r="K12" s="59" t="str">
        <f>[4]결승기록지!$F$13</f>
        <v>2:09.55</v>
      </c>
      <c r="L12" s="17" t="str">
        <f>[4]결승기록지!$C$14</f>
        <v>장종국</v>
      </c>
      <c r="M12" s="18" t="str">
        <f>[4]결승기록지!$E$14</f>
        <v>배문중</v>
      </c>
      <c r="N12" s="59" t="str">
        <f>[4]결승기록지!$F$14</f>
        <v>2:11.38</v>
      </c>
      <c r="O12" s="17" t="str">
        <f>[4]결승기록지!$C$15</f>
        <v>안도현</v>
      </c>
      <c r="P12" s="18" t="str">
        <f>[4]결승기록지!$E$15</f>
        <v>충북영동중</v>
      </c>
      <c r="Q12" s="59" t="str">
        <f>[4]결승기록지!$F$15</f>
        <v>2:12.56</v>
      </c>
      <c r="R12" s="17" t="str">
        <f>[4]결승기록지!$C$16</f>
        <v>김현우</v>
      </c>
      <c r="S12" s="18" t="str">
        <f>[4]결승기록지!$E$16</f>
        <v>전남체육중</v>
      </c>
      <c r="T12" s="59" t="str">
        <f>[4]결승기록지!$F$16</f>
        <v>2:13.26</v>
      </c>
      <c r="U12" s="17" t="str">
        <f>[4]결승기록지!$C$17</f>
        <v>김성은</v>
      </c>
      <c r="V12" s="18" t="str">
        <f>[4]결승기록지!$E$17</f>
        <v>대흥중</v>
      </c>
      <c r="W12" s="59" t="str">
        <f>[4]결승기록지!$F$17</f>
        <v>2:14.62</v>
      </c>
      <c r="X12" s="17" t="str">
        <f>[4]결승기록지!$C$18</f>
        <v>김석현</v>
      </c>
      <c r="Y12" s="18" t="str">
        <f>[4]결승기록지!$E$18</f>
        <v>월배중</v>
      </c>
      <c r="Z12" s="129" t="str">
        <f>[4]결승기록지!$F$18</f>
        <v>2:17.35</v>
      </c>
    </row>
    <row r="13" spans="1:26" s="47" customFormat="1" ht="13.5" customHeight="1">
      <c r="A13" s="54">
        <v>1</v>
      </c>
      <c r="B13" s="127" t="s">
        <v>40</v>
      </c>
      <c r="C13" s="130" t="str">
        <f>[5]결승기록지!$C$11</f>
        <v>김은혁</v>
      </c>
      <c r="D13" s="46" t="str">
        <f>[5]결승기록지!$E$11</f>
        <v>배문중</v>
      </c>
      <c r="E13" s="131" t="str">
        <f>[5]결승기록지!$F$11</f>
        <v>4:09.83</v>
      </c>
      <c r="F13" s="130" t="str">
        <f>[5]결승기록지!$C$12</f>
        <v>김은성</v>
      </c>
      <c r="G13" s="46" t="str">
        <f>[5]결승기록지!$E$12</f>
        <v>배문중</v>
      </c>
      <c r="H13" s="131" t="str">
        <f>[5]결승기록지!$F$12</f>
        <v>4:12.82</v>
      </c>
      <c r="I13" s="130" t="str">
        <f>[5]결승기록지!$C$13</f>
        <v>김태훈</v>
      </c>
      <c r="J13" s="46" t="str">
        <f>[5]결승기록지!$E$13</f>
        <v>충북영동중</v>
      </c>
      <c r="K13" s="131" t="str">
        <f>[5]결승기록지!$F$13</f>
        <v>4:16.97</v>
      </c>
      <c r="L13" s="130" t="str">
        <f>[5]결승기록지!$C$14</f>
        <v>김용빈</v>
      </c>
      <c r="M13" s="46" t="str">
        <f>[5]결승기록지!$E$14</f>
        <v>양정중</v>
      </c>
      <c r="N13" s="131" t="str">
        <f>[5]결승기록지!$F$14</f>
        <v>4:21.16</v>
      </c>
      <c r="O13" s="130" t="str">
        <f>[5]결승기록지!$C$15</f>
        <v>임재만</v>
      </c>
      <c r="P13" s="46" t="str">
        <f>[5]결승기록지!$E$15</f>
        <v>봉황중</v>
      </c>
      <c r="Q13" s="131" t="str">
        <f>[5]결승기록지!$F$15</f>
        <v>4:21.48</v>
      </c>
      <c r="R13" s="130" t="str">
        <f>[5]결승기록지!$C$16</f>
        <v>정신유</v>
      </c>
      <c r="S13" s="46" t="str">
        <f>[5]결승기록지!$E$16</f>
        <v>광주체육중</v>
      </c>
      <c r="T13" s="131" t="str">
        <f>[5]결승기록지!$F$16</f>
        <v>4:21.79</v>
      </c>
      <c r="U13" s="130" t="str">
        <f>[5]결승기록지!$C$17</f>
        <v>김한별</v>
      </c>
      <c r="V13" s="46" t="str">
        <f>[5]결승기록지!$E$17</f>
        <v>경북영동중</v>
      </c>
      <c r="W13" s="131" t="str">
        <f>[5]결승기록지!$F$17</f>
        <v>4:23.32</v>
      </c>
      <c r="X13" s="130" t="str">
        <f>[5]결승기록지!$C$18</f>
        <v>김재현</v>
      </c>
      <c r="Y13" s="46" t="str">
        <f>[5]결승기록지!$E$18</f>
        <v>배문중</v>
      </c>
      <c r="Z13" s="132" t="str">
        <f>[5]결승기록지!$F$18</f>
        <v>4:24.88</v>
      </c>
    </row>
    <row r="14" spans="1:26" s="47" customFormat="1" ht="13.5" customHeight="1">
      <c r="A14" s="54">
        <v>3</v>
      </c>
      <c r="B14" s="127" t="s">
        <v>70</v>
      </c>
      <c r="C14" s="17" t="str">
        <f>[6]결승기록지!$C$11</f>
        <v>김은혁</v>
      </c>
      <c r="D14" s="18" t="str">
        <f>[6]결승기록지!$E$11</f>
        <v>배문중</v>
      </c>
      <c r="E14" s="19" t="str">
        <f>[6]결승기록지!$F$11</f>
        <v>8:54.01</v>
      </c>
      <c r="F14" s="17" t="str">
        <f>[6]결승기록지!$C$12</f>
        <v>김은성</v>
      </c>
      <c r="G14" s="18" t="str">
        <f>[6]결승기록지!$E$12</f>
        <v>배문중</v>
      </c>
      <c r="H14" s="19" t="str">
        <f>[6]결승기록지!$F$12</f>
        <v>9:02.64</v>
      </c>
      <c r="I14" s="17" t="str">
        <f>[6]결승기록지!$C$13</f>
        <v>김재현</v>
      </c>
      <c r="J14" s="18" t="str">
        <f>[6]결승기록지!$E$13</f>
        <v>배문중</v>
      </c>
      <c r="K14" s="19" t="str">
        <f>[6]결승기록지!$F$13</f>
        <v>9:13.10</v>
      </c>
      <c r="L14" s="17" t="str">
        <f>[6]결승기록지!$C$14</f>
        <v>김용빈</v>
      </c>
      <c r="M14" s="18" t="str">
        <f>[6]결승기록지!$E$14</f>
        <v>양정중</v>
      </c>
      <c r="N14" s="19" t="str">
        <f>[6]결승기록지!$F$14</f>
        <v>9:17.88</v>
      </c>
      <c r="O14" s="17" t="str">
        <f>[6]결승기록지!$C$15</f>
        <v>심주완</v>
      </c>
      <c r="P14" s="18" t="str">
        <f>[6]결승기록지!$E$15</f>
        <v>배문중</v>
      </c>
      <c r="Q14" s="19" t="str">
        <f>[6]결승기록지!$F$15</f>
        <v>9:31.48</v>
      </c>
      <c r="R14" s="17" t="str">
        <f>[6]결승기록지!$C$16</f>
        <v>정신유</v>
      </c>
      <c r="S14" s="18" t="str">
        <f>[6]결승기록지!$E$16</f>
        <v>광주체육중</v>
      </c>
      <c r="T14" s="19" t="str">
        <f>[6]결승기록지!$F$16</f>
        <v>9:38.09</v>
      </c>
      <c r="U14" s="17" t="str">
        <f>[6]결승기록지!$C$17</f>
        <v>한다흔</v>
      </c>
      <c r="V14" s="18" t="str">
        <f>[6]결승기록지!$E$17</f>
        <v>서산중</v>
      </c>
      <c r="W14" s="19" t="str">
        <f>[6]결승기록지!$F$17</f>
        <v>10:12.05</v>
      </c>
      <c r="X14" s="17" t="str">
        <f>[6]결승기록지!$C$18</f>
        <v>김하랑</v>
      </c>
      <c r="Y14" s="18" t="str">
        <f>[6]결승기록지!$E$18</f>
        <v>충북영동중</v>
      </c>
      <c r="Z14" s="133" t="str">
        <f>[6]결승기록지!$F$18</f>
        <v>10:18.12</v>
      </c>
    </row>
    <row r="15" spans="1:26" s="47" customFormat="1" ht="13.5" customHeight="1">
      <c r="A15" s="191">
        <v>2</v>
      </c>
      <c r="B15" s="125" t="s">
        <v>42</v>
      </c>
      <c r="C15" s="20" t="str">
        <f>[7]결승기록지!$C$11</f>
        <v>장영진</v>
      </c>
      <c r="D15" s="21" t="str">
        <f>[7]결승기록지!$E$11</f>
        <v>대전대신중</v>
      </c>
      <c r="E15" s="22" t="str">
        <f>[7]결승기록지!$F$11</f>
        <v>15.81</v>
      </c>
      <c r="F15" s="20" t="str">
        <f>[7]결승기록지!$C$12</f>
        <v>정주안</v>
      </c>
      <c r="G15" s="21" t="str">
        <f>[7]결승기록지!$E$12</f>
        <v>북삼중</v>
      </c>
      <c r="H15" s="22" t="str">
        <f>[7]결승기록지!$F$12</f>
        <v>16.21</v>
      </c>
      <c r="I15" s="20" t="str">
        <f>[7]결승기록지!$C$13</f>
        <v>김정현</v>
      </c>
      <c r="J15" s="21" t="str">
        <f>[7]결승기록지!$E$13</f>
        <v>월배중</v>
      </c>
      <c r="K15" s="22" t="str">
        <f>[7]결승기록지!$F$13</f>
        <v>16.58</v>
      </c>
      <c r="L15" s="20" t="str">
        <f>[7]결승기록지!$C$14</f>
        <v>박종언</v>
      </c>
      <c r="M15" s="21" t="str">
        <f>[7]결승기록지!$E$14</f>
        <v>북삼중</v>
      </c>
      <c r="N15" s="22" t="str">
        <f>[7]결승기록지!$F$14</f>
        <v>17.14</v>
      </c>
      <c r="O15" s="20" t="str">
        <f>[7]결승기록지!$C$15</f>
        <v>이준상</v>
      </c>
      <c r="P15" s="21" t="str">
        <f>[7]결승기록지!$E$15</f>
        <v>경기덕계중</v>
      </c>
      <c r="Q15" s="22" t="str">
        <f>[7]결승기록지!$F$15</f>
        <v>17.24</v>
      </c>
      <c r="R15" s="20" t="str">
        <f>[7]결승기록지!$C$16</f>
        <v>김현태</v>
      </c>
      <c r="S15" s="21" t="str">
        <f>[7]결승기록지!$E$16</f>
        <v>서생중</v>
      </c>
      <c r="T15" s="22" t="str">
        <f>[7]결승기록지!$F$16</f>
        <v>17.50</v>
      </c>
      <c r="U15" s="20" t="str">
        <f>[7]결승기록지!$C$17</f>
        <v>배지훈</v>
      </c>
      <c r="V15" s="21" t="str">
        <f>[7]결승기록지!$E$17</f>
        <v>월배중</v>
      </c>
      <c r="W15" s="22" t="str">
        <f>[7]결승기록지!$F$17</f>
        <v>18.88</v>
      </c>
      <c r="X15" s="20"/>
      <c r="Y15" s="21"/>
      <c r="Z15" s="134"/>
    </row>
    <row r="16" spans="1:26" s="47" customFormat="1" ht="13.5" customHeight="1">
      <c r="A16" s="191"/>
      <c r="B16" s="123" t="s">
        <v>16</v>
      </c>
      <c r="C16" s="39"/>
      <c r="D16" s="40" t="str">
        <f>[7]결승기록지!$G$8</f>
        <v>0.0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124"/>
    </row>
    <row r="17" spans="1:29" s="47" customFormat="1" ht="13.5" customHeight="1">
      <c r="A17" s="54">
        <v>2</v>
      </c>
      <c r="B17" s="135" t="s">
        <v>71</v>
      </c>
      <c r="C17" s="36" t="str">
        <f>[8]결승기록지!$C$11</f>
        <v>김홍성</v>
      </c>
      <c r="D17" s="37" t="str">
        <f>[8]결승기록지!$E$11</f>
        <v>배문중</v>
      </c>
      <c r="E17" s="38" t="str">
        <f>[8]결승기록지!$F$11</f>
        <v>13:57.44</v>
      </c>
      <c r="F17" s="36" t="str">
        <f>[8]결승기록지!$C$12</f>
        <v>임태빈</v>
      </c>
      <c r="G17" s="37" t="str">
        <f>[8]결승기록지!$E$12</f>
        <v>봉황중</v>
      </c>
      <c r="H17" s="38" t="str">
        <f>[8]결승기록지!$F$12</f>
        <v>14:03.55</v>
      </c>
      <c r="I17" s="36" t="str">
        <f>[8]결승기록지!$C$13</f>
        <v>고재민</v>
      </c>
      <c r="J17" s="37" t="str">
        <f>[8]결승기록지!$E$13</f>
        <v>점촌중</v>
      </c>
      <c r="K17" s="38" t="str">
        <f>[8]결승기록지!$F$13</f>
        <v>15:19.90</v>
      </c>
      <c r="L17" s="36" t="str">
        <f>[8]결승기록지!$C$14</f>
        <v>선현민</v>
      </c>
      <c r="M17" s="37" t="str">
        <f>[8]결승기록지!$E$14</f>
        <v>광주체육중</v>
      </c>
      <c r="N17" s="38" t="str">
        <f>[8]결승기록지!$F$14</f>
        <v>18:28.66</v>
      </c>
      <c r="O17" s="36" t="str">
        <f>[8]결승기록지!$C$15</f>
        <v>서의동</v>
      </c>
      <c r="P17" s="37" t="str">
        <f>[8]결승기록지!$E$15</f>
        <v>대전구봉중</v>
      </c>
      <c r="Q17" s="38" t="str">
        <f>[8]결승기록지!$F$15</f>
        <v>19:32.61</v>
      </c>
      <c r="R17" s="36"/>
      <c r="S17" s="37"/>
      <c r="T17" s="38"/>
      <c r="U17" s="36"/>
      <c r="V17" s="37"/>
      <c r="W17" s="38"/>
      <c r="X17" s="36"/>
      <c r="Y17" s="37"/>
      <c r="Z17" s="126"/>
    </row>
    <row r="18" spans="1:29" s="47" customFormat="1" ht="13.5" customHeight="1">
      <c r="A18" s="191">
        <v>3</v>
      </c>
      <c r="B18" s="125" t="s">
        <v>13</v>
      </c>
      <c r="C18" s="36"/>
      <c r="D18" s="37" t="str">
        <f>[9]결승기록지!$E$11</f>
        <v>월배중</v>
      </c>
      <c r="E18" s="38" t="str">
        <f>[9]결승기록지!$F$11</f>
        <v>46.15</v>
      </c>
      <c r="F18" s="36"/>
      <c r="G18" s="37" t="str">
        <f>[9]결승기록지!$E$12</f>
        <v>전남체육중</v>
      </c>
      <c r="H18" s="38" t="str">
        <f>[9]결승기록지!$F$12</f>
        <v>46.45</v>
      </c>
      <c r="I18" s="36"/>
      <c r="J18" s="37" t="str">
        <f>[9]결승기록지!$E$13</f>
        <v>대전구봉중</v>
      </c>
      <c r="K18" s="38" t="str">
        <f>[9]결승기록지!$F$13</f>
        <v>48.06</v>
      </c>
      <c r="L18" s="36"/>
      <c r="M18" s="37" t="str">
        <f>[9]결승기록지!$E$14</f>
        <v>성보중</v>
      </c>
      <c r="N18" s="38" t="str">
        <f>[9]결승기록지!$F$14</f>
        <v>49.34</v>
      </c>
      <c r="O18" s="36"/>
      <c r="P18" s="37"/>
      <c r="Q18" s="38"/>
      <c r="R18" s="36"/>
      <c r="S18" s="37"/>
      <c r="T18" s="38"/>
      <c r="U18" s="36"/>
      <c r="V18" s="37"/>
      <c r="W18" s="38"/>
      <c r="X18" s="36"/>
      <c r="Y18" s="37"/>
      <c r="Z18" s="126"/>
    </row>
    <row r="19" spans="1:29" s="47" customFormat="1" ht="13.5" customHeight="1">
      <c r="A19" s="191"/>
      <c r="B19" s="123"/>
      <c r="C19" s="185" t="str">
        <f>[9]결승기록지!$C$11</f>
        <v>배지훈 곽의찬 김동진 김정현</v>
      </c>
      <c r="D19" s="186"/>
      <c r="E19" s="187"/>
      <c r="F19" s="185" t="str">
        <f>[9]결승기록지!$C$12</f>
        <v>한선욱 배건율 김기현 나상우</v>
      </c>
      <c r="G19" s="186"/>
      <c r="H19" s="187"/>
      <c r="I19" s="185" t="str">
        <f>[9]결승기록지!$C$13</f>
        <v>최희태 고인성 노준명 김선구</v>
      </c>
      <c r="J19" s="186"/>
      <c r="K19" s="187"/>
      <c r="L19" s="185" t="str">
        <f>[9]결승기록지!$C$14</f>
        <v>이영욱 이민찬 오준서 임태훈</v>
      </c>
      <c r="M19" s="186"/>
      <c r="N19" s="187"/>
      <c r="O19" s="68"/>
      <c r="P19" s="136"/>
      <c r="Q19" s="69"/>
      <c r="R19" s="68"/>
      <c r="S19" s="136"/>
      <c r="T19" s="69"/>
      <c r="U19" s="68"/>
      <c r="V19" s="136"/>
      <c r="W19" s="69"/>
      <c r="X19" s="68"/>
      <c r="Y19" s="136"/>
      <c r="Z19" s="137"/>
    </row>
    <row r="20" spans="1:29" s="47" customFormat="1" ht="13.5" customHeight="1">
      <c r="A20" s="191">
        <v>4</v>
      </c>
      <c r="B20" s="125" t="s">
        <v>45</v>
      </c>
      <c r="C20" s="36"/>
      <c r="D20" s="37" t="str">
        <f>[10]결승기록지!$E$11</f>
        <v>전남체육중</v>
      </c>
      <c r="E20" s="38" t="str">
        <f>[10]결승기록지!$F$11</f>
        <v>3:38.17</v>
      </c>
      <c r="F20" s="36"/>
      <c r="G20" s="37" t="str">
        <f>[10]결승기록지!$E$12</f>
        <v>월배중</v>
      </c>
      <c r="H20" s="38" t="str">
        <f>[10]결승기록지!$F$12</f>
        <v>3:39.57</v>
      </c>
      <c r="I20" s="36"/>
      <c r="J20" s="37" t="str">
        <f>[10]결승기록지!$E$13</f>
        <v>성보중</v>
      </c>
      <c r="K20" s="38" t="str">
        <f>[10]결승기록지!$F$13</f>
        <v>3:48.11</v>
      </c>
      <c r="L20" s="36"/>
      <c r="M20" s="37" t="str">
        <f>[10]결승기록지!$E$14</f>
        <v>대전구봉중</v>
      </c>
      <c r="N20" s="38" t="str">
        <f>[10]결승기록지!$F$14</f>
        <v>3:56.02</v>
      </c>
      <c r="O20" s="36"/>
      <c r="P20" s="37" t="str">
        <f>[10]결승기록지!$E$15</f>
        <v>서생중</v>
      </c>
      <c r="Q20" s="38" t="str">
        <f>[10]결승기록지!$F$15</f>
        <v>4:03.38</v>
      </c>
      <c r="R20" s="36"/>
      <c r="S20" s="37" t="str">
        <f>[10]결승기록지!$E$16</f>
        <v>경기신천중</v>
      </c>
      <c r="T20" s="38" t="str">
        <f>[10]결승기록지!$F$16</f>
        <v>4:03.71</v>
      </c>
      <c r="U20" s="36"/>
      <c r="V20" s="37" t="str">
        <f>[10]결승기록지!$E$17</f>
        <v>경기대경중</v>
      </c>
      <c r="W20" s="38" t="str">
        <f>[10]결승기록지!$F$17</f>
        <v>4:31.27</v>
      </c>
      <c r="X20" s="36"/>
      <c r="Y20" s="37"/>
      <c r="Z20" s="126"/>
    </row>
    <row r="21" spans="1:29" s="47" customFormat="1" ht="13.5" customHeight="1">
      <c r="A21" s="191"/>
      <c r="B21" s="123"/>
      <c r="C21" s="185" t="str">
        <f>[10]결승기록지!$C$11</f>
        <v>배건율 나상우 강귀훈 김기현</v>
      </c>
      <c r="D21" s="186"/>
      <c r="E21" s="187"/>
      <c r="F21" s="185" t="str">
        <f>[10]결승기록지!$C$12</f>
        <v>곽의찬 김석현 구민수 김정현</v>
      </c>
      <c r="G21" s="186"/>
      <c r="H21" s="187"/>
      <c r="I21" s="185" t="str">
        <f>[10]결승기록지!$C$13</f>
        <v xml:space="preserve">임태훈 오준서 이영욱 이민찬 </v>
      </c>
      <c r="J21" s="186"/>
      <c r="K21" s="187"/>
      <c r="L21" s="185" t="str">
        <f>[10]결승기록지!$C$14</f>
        <v>고인성 최희태 노준명 김선구</v>
      </c>
      <c r="M21" s="186"/>
      <c r="N21" s="187"/>
      <c r="O21" s="185" t="str">
        <f>[10]결승기록지!$C$15</f>
        <v>김세하 김우주 송민우 오항석</v>
      </c>
      <c r="P21" s="186"/>
      <c r="Q21" s="187"/>
      <c r="R21" s="185" t="str">
        <f>[10]결승기록지!$C$16</f>
        <v>김정율 김세현 봉승욱 전진용</v>
      </c>
      <c r="S21" s="186"/>
      <c r="T21" s="187"/>
      <c r="U21" s="185" t="str">
        <f>[10]결승기록지!$C$17</f>
        <v>윤민호 방호준 김윤호 심재원</v>
      </c>
      <c r="V21" s="186"/>
      <c r="W21" s="187"/>
      <c r="X21" s="188"/>
      <c r="Y21" s="189"/>
      <c r="Z21" s="190"/>
    </row>
    <row r="22" spans="1:29" s="47" customFormat="1" ht="13.5" customHeight="1">
      <c r="A22" s="138">
        <v>3</v>
      </c>
      <c r="B22" s="127" t="s">
        <v>20</v>
      </c>
      <c r="C22" s="130" t="str">
        <f>[11]높이!$C$11</f>
        <v>최진우</v>
      </c>
      <c r="D22" s="46" t="str">
        <f>[11]높이!$E$11</f>
        <v>울산스포츠과학중</v>
      </c>
      <c r="E22" s="139" t="str">
        <f>[11]높이!$F$11</f>
        <v>1.95</v>
      </c>
      <c r="F22" s="130" t="str">
        <f>[11]높이!$C$12</f>
        <v>김현식</v>
      </c>
      <c r="G22" s="46" t="str">
        <f>[11]높이!$E$12</f>
        <v>보은중</v>
      </c>
      <c r="H22" s="139" t="str">
        <f>[11]높이!$F$12</f>
        <v>1.87</v>
      </c>
      <c r="I22" s="130" t="str">
        <f>[11]높이!$C$13</f>
        <v>류동원</v>
      </c>
      <c r="J22" s="46" t="str">
        <f>[11]높이!$E$13</f>
        <v>울산스포츠과학중</v>
      </c>
      <c r="K22" s="139" t="str">
        <f>[11]높이!$F$13</f>
        <v>1.60</v>
      </c>
      <c r="L22" s="130"/>
      <c r="M22" s="46"/>
      <c r="N22" s="139"/>
      <c r="O22" s="130"/>
      <c r="P22" s="46"/>
      <c r="Q22" s="139"/>
      <c r="R22" s="130"/>
      <c r="S22" s="46"/>
      <c r="T22" s="139"/>
      <c r="U22" s="130"/>
      <c r="V22" s="46"/>
      <c r="W22" s="140"/>
      <c r="X22" s="130"/>
      <c r="Y22" s="46"/>
      <c r="Z22" s="141"/>
      <c r="AA22" s="50"/>
      <c r="AB22" s="50"/>
      <c r="AC22" s="50"/>
    </row>
    <row r="23" spans="1:29" s="47" customFormat="1" ht="13.5" customHeight="1">
      <c r="A23" s="55"/>
      <c r="B23" s="127" t="s">
        <v>46</v>
      </c>
      <c r="C23" s="142" t="s">
        <v>72</v>
      </c>
      <c r="D23" s="143" t="s">
        <v>72</v>
      </c>
      <c r="E23" s="144" t="s">
        <v>72</v>
      </c>
      <c r="F23" s="142" t="s">
        <v>72</v>
      </c>
      <c r="G23" s="143" t="s">
        <v>72</v>
      </c>
      <c r="H23" s="144" t="s">
        <v>72</v>
      </c>
      <c r="I23" s="145"/>
      <c r="J23" s="146"/>
      <c r="K23" s="147"/>
      <c r="L23" s="145"/>
      <c r="M23" s="146"/>
      <c r="N23" s="147"/>
      <c r="O23" s="145"/>
      <c r="P23" s="146"/>
      <c r="Q23" s="147"/>
      <c r="R23" s="145"/>
      <c r="S23" s="146"/>
      <c r="T23" s="147"/>
      <c r="U23" s="145"/>
      <c r="V23" s="146"/>
      <c r="W23" s="148"/>
      <c r="X23" s="145"/>
      <c r="Y23" s="146"/>
      <c r="Z23" s="149"/>
      <c r="AA23" s="50"/>
      <c r="AB23" s="50"/>
      <c r="AC23" s="50"/>
    </row>
    <row r="24" spans="1:29" s="47" customFormat="1" ht="13.5" customHeight="1">
      <c r="A24" s="191">
        <v>1</v>
      </c>
      <c r="B24" s="125" t="s">
        <v>21</v>
      </c>
      <c r="C24" s="150" t="str">
        <f>[11]멀리!$C$11</f>
        <v>정명진</v>
      </c>
      <c r="D24" s="151" t="str">
        <f>[11]멀리!$E$11</f>
        <v>북삼중</v>
      </c>
      <c r="E24" s="152" t="str">
        <f>[11]멀리!$F$11</f>
        <v>6.59</v>
      </c>
      <c r="F24" s="150" t="str">
        <f>[11]멀리!$C$12</f>
        <v>기승훈</v>
      </c>
      <c r="G24" s="151" t="str">
        <f>[11]멀리!$E$12</f>
        <v>전남체육중</v>
      </c>
      <c r="H24" s="152" t="str">
        <f>[11]멀리!$F$12</f>
        <v>6.26</v>
      </c>
      <c r="I24" s="150" t="str">
        <f>[11]멀리!$C$13</f>
        <v>박한빛</v>
      </c>
      <c r="J24" s="151" t="str">
        <f>[11]멀리!$E$13</f>
        <v>익산어양중</v>
      </c>
      <c r="K24" s="152" t="str">
        <f>[11]멀리!$F$13</f>
        <v>6.26</v>
      </c>
      <c r="L24" s="150" t="str">
        <f>[11]멀리!$C$14</f>
        <v>서성빈</v>
      </c>
      <c r="M24" s="151" t="str">
        <f>[11]멀리!$E$14</f>
        <v>대구체육중</v>
      </c>
      <c r="N24" s="152" t="str">
        <f>[11]멀리!$F$14</f>
        <v>6.20</v>
      </c>
      <c r="O24" s="150" t="str">
        <f>[11]멀리!$C$15</f>
        <v>조민재</v>
      </c>
      <c r="P24" s="151" t="str">
        <f>[11]멀리!$E$15</f>
        <v>남산중</v>
      </c>
      <c r="Q24" s="152" t="str">
        <f>[11]멀리!$F$15</f>
        <v>6.07</v>
      </c>
      <c r="R24" s="150" t="str">
        <f>[11]멀리!$C$16</f>
        <v>임홍석</v>
      </c>
      <c r="S24" s="151" t="str">
        <f>[11]멀리!$E$16</f>
        <v>비아중</v>
      </c>
      <c r="T24" s="152" t="str">
        <f>[11]멀리!$F$16</f>
        <v>6.01</v>
      </c>
      <c r="U24" s="150" t="str">
        <f>[11]멀리!$C$17</f>
        <v>백재현</v>
      </c>
      <c r="V24" s="151" t="str">
        <f>[11]멀리!$E$17</f>
        <v>동명중</v>
      </c>
      <c r="W24" s="152" t="str">
        <f>[11]멀리!$F$17</f>
        <v>5.94</v>
      </c>
      <c r="X24" s="150" t="str">
        <f>[11]멀리!$C$18</f>
        <v>정건우</v>
      </c>
      <c r="Y24" s="151" t="str">
        <f>[11]멀리!$E$18</f>
        <v>전라중</v>
      </c>
      <c r="Z24" s="153" t="str">
        <f>[11]멀리!$F$18</f>
        <v>5.82</v>
      </c>
    </row>
    <row r="25" spans="1:29" s="47" customFormat="1" ht="13.5" customHeight="1">
      <c r="A25" s="191"/>
      <c r="B25" s="123" t="s">
        <v>16</v>
      </c>
      <c r="C25" s="154"/>
      <c r="D25" s="155" t="str">
        <f>[11]멀리!$G$11</f>
        <v>-0.8</v>
      </c>
      <c r="E25" s="156"/>
      <c r="F25" s="154"/>
      <c r="G25" s="155" t="str">
        <f>[11]멀리!$G$12</f>
        <v>-0.8</v>
      </c>
      <c r="H25" s="156"/>
      <c r="I25" s="154"/>
      <c r="J25" s="155" t="str">
        <f>[11]멀리!$G$13</f>
        <v>0.5</v>
      </c>
      <c r="K25" s="156"/>
      <c r="L25" s="154"/>
      <c r="M25" s="155" t="str">
        <f>[11]멀리!$G$14</f>
        <v>-0.3</v>
      </c>
      <c r="N25" s="156"/>
      <c r="O25" s="154"/>
      <c r="P25" s="155" t="str">
        <f>[11]멀리!$G$15</f>
        <v>-0.5</v>
      </c>
      <c r="Q25" s="156"/>
      <c r="R25" s="154"/>
      <c r="S25" s="155" t="str">
        <f>[11]멀리!$G$16</f>
        <v>-0.4</v>
      </c>
      <c r="T25" s="156"/>
      <c r="U25" s="154"/>
      <c r="V25" s="155" t="str">
        <f>[11]멀리!$G$17</f>
        <v>0.1</v>
      </c>
      <c r="W25" s="156"/>
      <c r="X25" s="154"/>
      <c r="Y25" s="155" t="str">
        <f>[11]멀리!$G$18</f>
        <v>-0.2</v>
      </c>
      <c r="Z25" s="157"/>
    </row>
    <row r="26" spans="1:29" s="47" customFormat="1" ht="13.5" customHeight="1">
      <c r="A26" s="191">
        <v>4</v>
      </c>
      <c r="B26" s="125" t="s">
        <v>47</v>
      </c>
      <c r="C26" s="20" t="str">
        <f>[11]세단!$C$11</f>
        <v>서성빈</v>
      </c>
      <c r="D26" s="21" t="str">
        <f>[11]세단!$E$11</f>
        <v>대구체육중</v>
      </c>
      <c r="E26" s="22" t="str">
        <f>[11]세단!$F$11</f>
        <v>14.05</v>
      </c>
      <c r="F26" s="20" t="str">
        <f>[11]세단!$C$12</f>
        <v>박한빛</v>
      </c>
      <c r="G26" s="21" t="str">
        <f>[11]세단!$E$12</f>
        <v>익산어양중</v>
      </c>
      <c r="H26" s="22" t="str">
        <f>[11]세단!$F$12</f>
        <v>13.88</v>
      </c>
      <c r="I26" s="20" t="str">
        <f>[11]세단!$C$13</f>
        <v>임홍석</v>
      </c>
      <c r="J26" s="21" t="str">
        <f>[11]세단!$E$13</f>
        <v>비아중</v>
      </c>
      <c r="K26" s="22" t="str">
        <f>[11]세단!$F$13</f>
        <v>13.21</v>
      </c>
      <c r="L26" s="20" t="str">
        <f>[11]세단!$C$14</f>
        <v>김태연</v>
      </c>
      <c r="M26" s="21" t="str">
        <f>[11]세단!$E$14</f>
        <v>경북경덕중</v>
      </c>
      <c r="N26" s="22" t="str">
        <f>[11]세단!$F$14</f>
        <v>12.70</v>
      </c>
      <c r="O26" s="20" t="str">
        <f>[11]세단!$C$15</f>
        <v>홍원의</v>
      </c>
      <c r="P26" s="21" t="str">
        <f>[11]세단!$E$15</f>
        <v>동명중</v>
      </c>
      <c r="Q26" s="22" t="str">
        <f>[11]세단!$F$15</f>
        <v>12.59</v>
      </c>
      <c r="R26" s="20" t="str">
        <f>[11]세단!$C$16</f>
        <v>구현욱</v>
      </c>
      <c r="S26" s="21" t="str">
        <f>[11]세단!$E$16</f>
        <v>북삼중</v>
      </c>
      <c r="T26" s="22" t="str">
        <f>[11]세단!$F$16</f>
        <v>12.59</v>
      </c>
      <c r="U26" s="20" t="str">
        <f>[11]세단!$C$17</f>
        <v>기승훈</v>
      </c>
      <c r="V26" s="21" t="str">
        <f>[11]세단!$E$17</f>
        <v>전남체육중</v>
      </c>
      <c r="W26" s="22" t="str">
        <f>[11]세단!$F$17</f>
        <v>12.41</v>
      </c>
      <c r="X26" s="20" t="str">
        <f>[11]세단!$C$18</f>
        <v>조민재</v>
      </c>
      <c r="Y26" s="21" t="str">
        <f>[11]세단!$E$18</f>
        <v>남산중</v>
      </c>
      <c r="Z26" s="134" t="str">
        <f>[11]세단!$F$18</f>
        <v>12.25</v>
      </c>
    </row>
    <row r="27" spans="1:29" s="47" customFormat="1" ht="13.5" customHeight="1">
      <c r="A27" s="191"/>
      <c r="B27" s="123" t="s">
        <v>16</v>
      </c>
      <c r="C27" s="43"/>
      <c r="D27" s="44" t="str">
        <f>[11]세단!$G$11</f>
        <v>1.0</v>
      </c>
      <c r="E27" s="45"/>
      <c r="F27" s="43"/>
      <c r="G27" s="44" t="str">
        <f>[11]세단!$G$12</f>
        <v>2.3참고기록</v>
      </c>
      <c r="H27" s="45"/>
      <c r="I27" s="43"/>
      <c r="J27" s="44" t="str">
        <f>[11]세단!$G$13</f>
        <v>1.7</v>
      </c>
      <c r="K27" s="45"/>
      <c r="L27" s="43"/>
      <c r="M27" s="44" t="str">
        <f>[11]세단!$G$14</f>
        <v>0.9</v>
      </c>
      <c r="N27" s="45"/>
      <c r="O27" s="43"/>
      <c r="P27" s="44" t="str">
        <f>[11]세단!$G$15</f>
        <v>0.2</v>
      </c>
      <c r="Q27" s="45"/>
      <c r="R27" s="43"/>
      <c r="S27" s="44" t="str">
        <f>[11]세단!$G$16</f>
        <v>1.1</v>
      </c>
      <c r="T27" s="45"/>
      <c r="U27" s="43"/>
      <c r="V27" s="44" t="str">
        <f>[11]세단!$G$17</f>
        <v>-0.1</v>
      </c>
      <c r="W27" s="45"/>
      <c r="X27" s="43"/>
      <c r="Y27" s="44" t="str">
        <f>[11]세단!$G$18</f>
        <v>0.7</v>
      </c>
      <c r="Z27" s="158"/>
    </row>
    <row r="28" spans="1:29" s="47" customFormat="1" ht="13.5" customHeight="1">
      <c r="A28" s="54">
        <v>2</v>
      </c>
      <c r="B28" s="127" t="s">
        <v>22</v>
      </c>
      <c r="C28" s="17" t="str">
        <f>[11]포환!$C$11</f>
        <v>박민재</v>
      </c>
      <c r="D28" s="18" t="str">
        <f>[11]포환!$E$11</f>
        <v>당진원당중</v>
      </c>
      <c r="E28" s="19" t="str">
        <f>[11]포환!$F$11</f>
        <v>18.45</v>
      </c>
      <c r="F28" s="17" t="str">
        <f>[11]포환!$C$12</f>
        <v>안상준</v>
      </c>
      <c r="G28" s="18" t="str">
        <f>[11]포환!$E$12</f>
        <v>익산지원중</v>
      </c>
      <c r="H28" s="19" t="str">
        <f>[11]포환!$F$12</f>
        <v>17.25</v>
      </c>
      <c r="I28" s="17" t="str">
        <f>[11]포환!$C$13</f>
        <v>김재훈</v>
      </c>
      <c r="J28" s="18" t="str">
        <f>[11]포환!$E$13</f>
        <v>비아중</v>
      </c>
      <c r="K28" s="19" t="str">
        <f>[11]포환!$F$13</f>
        <v>15.57</v>
      </c>
      <c r="L28" s="17" t="str">
        <f>[11]포환!$C$14</f>
        <v>임형준</v>
      </c>
      <c r="M28" s="18" t="str">
        <f>[11]포환!$E$14</f>
        <v>점촌중</v>
      </c>
      <c r="N28" s="19" t="str">
        <f>[11]포환!$F$14</f>
        <v>11.63</v>
      </c>
      <c r="O28" s="17" t="str">
        <f>[11]포환!$C$15</f>
        <v>김준섭</v>
      </c>
      <c r="P28" s="18" t="str">
        <f>[11]포환!$E$15</f>
        <v>성보중</v>
      </c>
      <c r="Q28" s="19" t="str">
        <f>[11]포환!$F$15</f>
        <v>8.09</v>
      </c>
      <c r="R28" s="17"/>
      <c r="S28" s="18"/>
      <c r="T28" s="19"/>
      <c r="U28" s="17"/>
      <c r="V28" s="18"/>
      <c r="W28" s="19"/>
      <c r="X28" s="17"/>
      <c r="Y28" s="18"/>
      <c r="Z28" s="133"/>
    </row>
    <row r="29" spans="1:29" s="47" customFormat="1" ht="13.5" customHeight="1">
      <c r="A29" s="54">
        <v>3</v>
      </c>
      <c r="B29" s="127" t="s">
        <v>48</v>
      </c>
      <c r="C29" s="17" t="str">
        <f>[11]원반!$C$11</f>
        <v>박민재</v>
      </c>
      <c r="D29" s="18" t="str">
        <f>[11]원반!$E$11</f>
        <v>당진원당중</v>
      </c>
      <c r="E29" s="19" t="str">
        <f>[11]원반!$F$11</f>
        <v>62.00</v>
      </c>
      <c r="F29" s="17" t="str">
        <f>[11]원반!$C$12</f>
        <v>최재노</v>
      </c>
      <c r="G29" s="18" t="str">
        <f>[11]원반!$E$12</f>
        <v>익산지원중</v>
      </c>
      <c r="H29" s="19" t="str">
        <f>[11]원반!$F$12</f>
        <v>45.99</v>
      </c>
      <c r="I29" s="17" t="str">
        <f>[11]원반!$C$13</f>
        <v>강동현</v>
      </c>
      <c r="J29" s="18" t="str">
        <f>[11]원반!$E$13</f>
        <v>비아중</v>
      </c>
      <c r="K29" s="19" t="str">
        <f>[11]원반!$F$13</f>
        <v>45.18</v>
      </c>
      <c r="L29" s="17" t="str">
        <f>[11]원반!$C$14</f>
        <v>임형준</v>
      </c>
      <c r="M29" s="18" t="str">
        <f>[11]원반!$E$14</f>
        <v>점촌중</v>
      </c>
      <c r="N29" s="19" t="str">
        <f>[11]원반!$F$14</f>
        <v>41.86</v>
      </c>
      <c r="O29" s="17" t="str">
        <f>[11]원반!$C$15</f>
        <v>김태완</v>
      </c>
      <c r="P29" s="18" t="str">
        <f>[11]원반!$E$15</f>
        <v>전북체육중</v>
      </c>
      <c r="Q29" s="19" t="str">
        <f>[11]원반!$F$15</f>
        <v>40.56</v>
      </c>
      <c r="R29" s="17" t="str">
        <f>[11]원반!$C$16</f>
        <v>김하늘</v>
      </c>
      <c r="S29" s="18" t="str">
        <f>[11]원반!$E$16</f>
        <v>삼성중</v>
      </c>
      <c r="T29" s="19" t="str">
        <f>[11]원반!$F$16</f>
        <v>39.72</v>
      </c>
      <c r="U29" s="17" t="str">
        <f>[11]원반!$C$17</f>
        <v>오현수</v>
      </c>
      <c r="V29" s="18" t="str">
        <f>[11]원반!$E$17</f>
        <v>대흥중</v>
      </c>
      <c r="W29" s="19" t="str">
        <f>[11]원반!$F$17</f>
        <v>32.89</v>
      </c>
      <c r="X29" s="17" t="str">
        <f>[11]원반!$C$18</f>
        <v>김준섭</v>
      </c>
      <c r="Y29" s="18" t="str">
        <f>[11]원반!$E$18</f>
        <v>성보중</v>
      </c>
      <c r="Z29" s="133" t="str">
        <f>[11]원반!$F$18</f>
        <v>17.02</v>
      </c>
    </row>
    <row r="30" spans="1:29" s="47" customFormat="1" ht="13.5" customHeight="1">
      <c r="A30" s="54">
        <v>3</v>
      </c>
      <c r="B30" s="127" t="s">
        <v>50</v>
      </c>
      <c r="C30" s="17" t="str">
        <f>[11]투창!$C$11</f>
        <v>김호준</v>
      </c>
      <c r="D30" s="18" t="str">
        <f>[11]투창!$E$11</f>
        <v>대전대신중</v>
      </c>
      <c r="E30" s="19" t="str">
        <f>[11]투창!$F$11</f>
        <v>55.64</v>
      </c>
      <c r="F30" s="17" t="str">
        <f>[11]투창!$C$12</f>
        <v>심하민</v>
      </c>
      <c r="G30" s="18" t="str">
        <f>[11]투창!$E$12</f>
        <v>전북체육중</v>
      </c>
      <c r="H30" s="19" t="str">
        <f>[11]투창!$F$12</f>
        <v>53.50</v>
      </c>
      <c r="I30" s="17" t="str">
        <f>[11]투창!$C$13</f>
        <v>오준석</v>
      </c>
      <c r="J30" s="18" t="str">
        <f>[11]투창!$E$13</f>
        <v>조치원중</v>
      </c>
      <c r="K30" s="19" t="str">
        <f>[11]투창!$F$13</f>
        <v>51.99</v>
      </c>
      <c r="L30" s="17" t="str">
        <f>[11]투창!$C$14</f>
        <v>최재노</v>
      </c>
      <c r="M30" s="18" t="str">
        <f>[11]투창!$E$14</f>
        <v>익산지원중</v>
      </c>
      <c r="N30" s="19" t="str">
        <f>[11]투창!$F$14</f>
        <v>50.85</v>
      </c>
      <c r="O30" s="17" t="str">
        <f>[11]투창!$C$15</f>
        <v>박성민</v>
      </c>
      <c r="P30" s="18" t="str">
        <f>[11]투창!$E$15</f>
        <v>삼성중</v>
      </c>
      <c r="Q30" s="19" t="str">
        <f>[11]투창!$F$15</f>
        <v>50.02</v>
      </c>
      <c r="R30" s="17" t="str">
        <f>[11]투창!$C$16</f>
        <v>김재훈</v>
      </c>
      <c r="S30" s="18" t="str">
        <f>[11]투창!$E$16</f>
        <v>비아중</v>
      </c>
      <c r="T30" s="19" t="str">
        <f>[11]투창!$F$16</f>
        <v>47.20</v>
      </c>
      <c r="U30" s="17" t="str">
        <f>[11]투창!$C$17</f>
        <v>강인구</v>
      </c>
      <c r="V30" s="18" t="str">
        <f>[11]투창!$E$17</f>
        <v>조치원중</v>
      </c>
      <c r="W30" s="19" t="str">
        <f>[11]투창!$F$17</f>
        <v>45.88</v>
      </c>
      <c r="X30" s="17" t="str">
        <f>[11]투창!$C$18</f>
        <v>유정재</v>
      </c>
      <c r="Y30" s="18" t="str">
        <f>[11]투창!$E$18</f>
        <v>대전대신중</v>
      </c>
      <c r="Z30" s="133" t="str">
        <f>[11]투창!$F$18</f>
        <v>42.51</v>
      </c>
    </row>
    <row r="31" spans="1:29" s="47" customFormat="1" ht="13.5" customHeight="1" thickBot="1">
      <c r="A31" s="54">
        <v>4</v>
      </c>
      <c r="B31" s="159" t="s">
        <v>73</v>
      </c>
      <c r="C31" s="160" t="str">
        <f>'[11]5종경기'!$C$11</f>
        <v>김현태</v>
      </c>
      <c r="D31" s="161" t="str">
        <f>'[11]5종경기'!$E$11</f>
        <v>서생중</v>
      </c>
      <c r="E31" s="162" t="str">
        <f>'[11]5종경기'!$F$11</f>
        <v>2.320점</v>
      </c>
      <c r="F31" s="160" t="str">
        <f>'[11]5종경기'!$C$12</f>
        <v>김선우</v>
      </c>
      <c r="G31" s="161" t="str">
        <f>'[11]5종경기'!$E$12</f>
        <v>대전체육중</v>
      </c>
      <c r="H31" s="162" t="str">
        <f>'[11]5종경기'!$F$12</f>
        <v>2.002점</v>
      </c>
      <c r="I31" s="160" t="str">
        <f>'[11]5종경기'!$C$13</f>
        <v>오항석</v>
      </c>
      <c r="J31" s="161" t="str">
        <f>'[11]5종경기'!$E$13</f>
        <v>서생중</v>
      </c>
      <c r="K31" s="162" t="str">
        <f>'[11]5종경기'!$F$13</f>
        <v>1.412점</v>
      </c>
      <c r="L31" s="160"/>
      <c r="M31" s="161"/>
      <c r="N31" s="162"/>
      <c r="O31" s="160"/>
      <c r="P31" s="161"/>
      <c r="Q31" s="162"/>
      <c r="R31" s="160"/>
      <c r="S31" s="161"/>
      <c r="T31" s="162"/>
      <c r="U31" s="160"/>
      <c r="V31" s="161"/>
      <c r="W31" s="162"/>
      <c r="X31" s="160"/>
      <c r="Y31" s="161"/>
      <c r="Z31" s="163"/>
    </row>
    <row r="32" spans="1:29" s="47" customFormat="1" ht="13.5" customHeight="1">
      <c r="A32" s="57"/>
      <c r="B32" s="3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9" customFormat="1" ht="14.25" customHeight="1">
      <c r="A33" s="57"/>
      <c r="B33" s="11" t="s">
        <v>37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7"/>
    </row>
    <row r="35" spans="1:26">
      <c r="A35" s="57"/>
    </row>
  </sheetData>
  <mergeCells count="22">
    <mergeCell ref="A15:A16"/>
    <mergeCell ref="E2:T2"/>
    <mergeCell ref="B3:C3"/>
    <mergeCell ref="F3:S3"/>
    <mergeCell ref="A7:A8"/>
    <mergeCell ref="A9:A10"/>
    <mergeCell ref="L19:N19"/>
    <mergeCell ref="A20:A21"/>
    <mergeCell ref="C21:E21"/>
    <mergeCell ref="F21:H21"/>
    <mergeCell ref="I21:K21"/>
    <mergeCell ref="L21:N21"/>
    <mergeCell ref="A26:A27"/>
    <mergeCell ref="A18:A19"/>
    <mergeCell ref="C19:E19"/>
    <mergeCell ref="F19:H19"/>
    <mergeCell ref="I19:K19"/>
    <mergeCell ref="O21:Q21"/>
    <mergeCell ref="R21:T21"/>
    <mergeCell ref="U21:W21"/>
    <mergeCell ref="X21:Z21"/>
    <mergeCell ref="A24:A25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45" zoomScaleSheetLayoutView="145" workbookViewId="0">
      <selection activeCell="E2" sqref="E2:T2"/>
    </sheetView>
  </sheetViews>
  <sheetFormatPr defaultRowHeight="14.4"/>
  <cols>
    <col min="1" max="1" width="2.296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32" max="32" width="6.796875" customWidth="1"/>
    <col min="33" max="34" width="8.8984375" hidden="1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14</v>
      </c>
      <c r="V2" s="52"/>
      <c r="W2" s="52"/>
      <c r="X2" s="52"/>
      <c r="Y2" s="52"/>
      <c r="Z2" s="52"/>
    </row>
    <row r="3" spans="1:26" s="9" customFormat="1" ht="15" thickTop="1">
      <c r="A3" s="56"/>
      <c r="B3" s="194" t="s">
        <v>74</v>
      </c>
      <c r="C3" s="194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ht="9.75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5"/>
      <c r="B5" s="114" t="s">
        <v>5</v>
      </c>
      <c r="C5" s="115"/>
      <c r="D5" s="116" t="s">
        <v>6</v>
      </c>
      <c r="E5" s="117"/>
      <c r="F5" s="115"/>
      <c r="G5" s="116" t="s">
        <v>9</v>
      </c>
      <c r="H5" s="117"/>
      <c r="I5" s="115"/>
      <c r="J5" s="116" t="s">
        <v>0</v>
      </c>
      <c r="K5" s="117"/>
      <c r="L5" s="115"/>
      <c r="M5" s="116" t="s">
        <v>10</v>
      </c>
      <c r="N5" s="117"/>
      <c r="O5" s="115"/>
      <c r="P5" s="116" t="s">
        <v>1</v>
      </c>
      <c r="Q5" s="117"/>
      <c r="R5" s="115"/>
      <c r="S5" s="116" t="s">
        <v>2</v>
      </c>
      <c r="T5" s="117"/>
      <c r="U5" s="115"/>
      <c r="V5" s="116" t="s">
        <v>11</v>
      </c>
      <c r="W5" s="117"/>
      <c r="X5" s="115"/>
      <c r="Y5" s="116" t="s">
        <v>7</v>
      </c>
      <c r="Z5" s="118"/>
    </row>
    <row r="6" spans="1:26" ht="15" thickBot="1">
      <c r="A6" s="54"/>
      <c r="B6" s="119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120" t="s">
        <v>4</v>
      </c>
    </row>
    <row r="7" spans="1:26" s="47" customFormat="1" ht="13.5" customHeight="1" thickTop="1">
      <c r="A7" s="191">
        <v>1</v>
      </c>
      <c r="B7" s="121" t="s">
        <v>12</v>
      </c>
      <c r="C7" s="25" t="str">
        <f>[12]결승기록지!$C$11</f>
        <v>이은빈</v>
      </c>
      <c r="D7" s="26" t="str">
        <f>[12]결승기록지!$E$11</f>
        <v>전남체육중</v>
      </c>
      <c r="E7" s="27" t="str">
        <f>[12]결승기록지!$F$11</f>
        <v>12.46</v>
      </c>
      <c r="F7" s="25" t="str">
        <f>[12]결승기록지!$C$12</f>
        <v>신가영</v>
      </c>
      <c r="G7" s="26" t="str">
        <f>[12]결승기록지!$E$12</f>
        <v>상주여자중</v>
      </c>
      <c r="H7" s="27" t="str">
        <f>[12]결승기록지!$F$12</f>
        <v>12.62</v>
      </c>
      <c r="I7" s="25" t="str">
        <f>[12]결승기록지!$C$13</f>
        <v>최윤경</v>
      </c>
      <c r="J7" s="26" t="str">
        <f>[12]결승기록지!$E$13</f>
        <v>경기덕계중</v>
      </c>
      <c r="K7" s="27" t="str">
        <f>[12]결승기록지!$F$13</f>
        <v>12.78</v>
      </c>
      <c r="L7" s="25" t="str">
        <f>[12]결승기록지!$C$14</f>
        <v>김예림</v>
      </c>
      <c r="M7" s="26" t="str">
        <f>[12]결승기록지!$E$14</f>
        <v>경기덕계중</v>
      </c>
      <c r="N7" s="27" t="str">
        <f>[12]결승기록지!$F$14</f>
        <v>13.12</v>
      </c>
      <c r="O7" s="25" t="str">
        <f>[12]결승기록지!$C$15</f>
        <v>전서영</v>
      </c>
      <c r="P7" s="26" t="str">
        <f>[12]결승기록지!$E$15</f>
        <v>경명여자중</v>
      </c>
      <c r="Q7" s="27" t="str">
        <f>[12]결승기록지!$F$15</f>
        <v>13.13</v>
      </c>
      <c r="R7" s="25" t="str">
        <f>[12]결승기록지!$C$16</f>
        <v>이수영</v>
      </c>
      <c r="S7" s="26" t="str">
        <f>[12]결승기록지!$E$16</f>
        <v>가좌여자중</v>
      </c>
      <c r="T7" s="27" t="str">
        <f>[12]결승기록지!$F$16</f>
        <v>13.19</v>
      </c>
      <c r="U7" s="25" t="str">
        <f>[12]결승기록지!$C$17</f>
        <v>허승채</v>
      </c>
      <c r="V7" s="26" t="str">
        <f>[12]결승기록지!$E$17</f>
        <v>인화여자중</v>
      </c>
      <c r="W7" s="27" t="str">
        <f>[12]결승기록지!$F$17</f>
        <v>13.27</v>
      </c>
      <c r="X7" s="25" t="str">
        <f>[12]결승기록지!$C$18</f>
        <v>백예진</v>
      </c>
      <c r="Y7" s="26" t="str">
        <f>[12]결승기록지!$E$18</f>
        <v>김천한일여자중</v>
      </c>
      <c r="Z7" s="122" t="str">
        <f>[12]결승기록지!$F$18</f>
        <v>13.80</v>
      </c>
    </row>
    <row r="8" spans="1:26" s="47" customFormat="1" ht="13.5" customHeight="1">
      <c r="A8" s="191"/>
      <c r="B8" s="123" t="s">
        <v>16</v>
      </c>
      <c r="C8" s="68"/>
      <c r="D8" s="28" t="str">
        <f>[12]결승기록지!$G$8</f>
        <v>-0.8</v>
      </c>
      <c r="E8" s="136"/>
      <c r="F8" s="136"/>
      <c r="G8" s="136"/>
      <c r="H8" s="164"/>
      <c r="I8" s="136"/>
      <c r="J8" s="136"/>
      <c r="K8" s="136"/>
      <c r="L8" s="136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124"/>
    </row>
    <row r="9" spans="1:26" s="47" customFormat="1" ht="13.5" customHeight="1">
      <c r="A9" s="191">
        <v>2</v>
      </c>
      <c r="B9" s="125" t="s">
        <v>18</v>
      </c>
      <c r="C9" s="36" t="str">
        <f>[13]결승기록지!$C$11</f>
        <v>오소희</v>
      </c>
      <c r="D9" s="37" t="str">
        <f>[13]결승기록지!$E$11</f>
        <v>인화여자중</v>
      </c>
      <c r="E9" s="38" t="str">
        <f>[13]결승기록지!$F$11</f>
        <v>25.88</v>
      </c>
      <c r="F9" s="36" t="str">
        <f>[13]결승기록지!$C$12</f>
        <v>이은빈</v>
      </c>
      <c r="G9" s="37" t="str">
        <f>[13]결승기록지!$E$12</f>
        <v>전남체육중</v>
      </c>
      <c r="H9" s="38" t="str">
        <f>[13]결승기록지!$F$12</f>
        <v>26.21</v>
      </c>
      <c r="I9" s="36" t="str">
        <f>[13]결승기록지!$C$13</f>
        <v>최윤경</v>
      </c>
      <c r="J9" s="37" t="str">
        <f>[13]결승기록지!$E$13</f>
        <v>경기덕계중</v>
      </c>
      <c r="K9" s="38" t="str">
        <f>[13]결승기록지!$F$13</f>
        <v>26.32</v>
      </c>
      <c r="L9" s="36" t="str">
        <f>[13]결승기록지!$C$14</f>
        <v>김아진</v>
      </c>
      <c r="M9" s="37" t="str">
        <f>[13]결승기록지!$E$14</f>
        <v>경기관양중</v>
      </c>
      <c r="N9" s="38" t="str">
        <f>[13]결승기록지!$F$14</f>
        <v>26.87</v>
      </c>
      <c r="O9" s="36" t="str">
        <f>[13]결승기록지!$C$15</f>
        <v>김예진</v>
      </c>
      <c r="P9" s="37" t="str">
        <f>[13]결승기록지!$E$15</f>
        <v>경기송운중</v>
      </c>
      <c r="Q9" s="38" t="str">
        <f>[13]결승기록지!$F$15</f>
        <v>27.27</v>
      </c>
      <c r="R9" s="36" t="str">
        <f>[13]결승기록지!$C$16</f>
        <v>전서영</v>
      </c>
      <c r="S9" s="37" t="str">
        <f>[13]결승기록지!$E$16</f>
        <v>경명여자중</v>
      </c>
      <c r="T9" s="38" t="str">
        <f>[13]결승기록지!$F$16</f>
        <v>27.43</v>
      </c>
      <c r="U9" s="36" t="str">
        <f>[13]결승기록지!$C$17</f>
        <v>전은우</v>
      </c>
      <c r="V9" s="37" t="str">
        <f>[13]결승기록지!$E$17</f>
        <v>경기덕계중</v>
      </c>
      <c r="W9" s="38" t="str">
        <f>[13]결승기록지!$F$17</f>
        <v>27.44</v>
      </c>
      <c r="X9" s="36"/>
      <c r="Y9" s="37"/>
      <c r="Z9" s="126"/>
    </row>
    <row r="10" spans="1:26" s="47" customFormat="1" ht="13.5" customHeight="1">
      <c r="A10" s="191"/>
      <c r="B10" s="123" t="s">
        <v>16</v>
      </c>
      <c r="C10" s="39"/>
      <c r="D10" s="40" t="str">
        <f>[13]결승기록지!$G$8</f>
        <v>0.4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124"/>
    </row>
    <row r="11" spans="1:26" s="47" customFormat="1" ht="13.5" customHeight="1">
      <c r="A11" s="54">
        <v>3</v>
      </c>
      <c r="B11" s="127" t="s">
        <v>39</v>
      </c>
      <c r="C11" s="17" t="str">
        <f>[14]결승기록지!$C$11</f>
        <v>이수영</v>
      </c>
      <c r="D11" s="18" t="str">
        <f>[14]결승기록지!$E$11</f>
        <v>가좌여자중</v>
      </c>
      <c r="E11" s="19" t="str">
        <f>[14]결승기록지!$F$11</f>
        <v>59.76</v>
      </c>
      <c r="F11" s="17" t="str">
        <f>[14]결승기록지!$C$12</f>
        <v>이소희</v>
      </c>
      <c r="G11" s="18" t="str">
        <f>[14]결승기록지!$E$12</f>
        <v>다산중</v>
      </c>
      <c r="H11" s="19" t="str">
        <f>[14]결승기록지!$F$12</f>
        <v>1:00.93</v>
      </c>
      <c r="I11" s="17" t="str">
        <f>[14]결승기록지!$C$13</f>
        <v>송수하</v>
      </c>
      <c r="J11" s="18" t="str">
        <f>[14]결승기록지!$E$13</f>
        <v>전남체육중</v>
      </c>
      <c r="K11" s="19" t="str">
        <f>[14]결승기록지!$F$13</f>
        <v>1:02.40</v>
      </c>
      <c r="L11" s="17" t="str">
        <f>[14]결승기록지!$C$14</f>
        <v>최지선</v>
      </c>
      <c r="M11" s="18" t="str">
        <f>[14]결승기록지!$E$14</f>
        <v>전남체육중</v>
      </c>
      <c r="N11" s="19" t="str">
        <f>[14]결승기록지!$F$14</f>
        <v>1:02.74</v>
      </c>
      <c r="O11" s="17" t="str">
        <f>[14]결승기록지!$C$15</f>
        <v>박정은</v>
      </c>
      <c r="P11" s="18" t="str">
        <f>[14]결승기록지!$E$15</f>
        <v>김천한일여자중</v>
      </c>
      <c r="Q11" s="19" t="str">
        <f>[14]결승기록지!$F$15</f>
        <v>1:02.95</v>
      </c>
      <c r="R11" s="17" t="str">
        <f>[14]결승기록지!$C$16</f>
        <v>홍진주</v>
      </c>
      <c r="S11" s="18" t="str">
        <f>[14]결승기록지!$E$16</f>
        <v>천안오성중</v>
      </c>
      <c r="T11" s="19" t="str">
        <f>[14]결승기록지!$F$16</f>
        <v>1:03.77</v>
      </c>
      <c r="U11" s="17" t="str">
        <f>[14]결승기록지!$C$17</f>
        <v>홍해인</v>
      </c>
      <c r="V11" s="18" t="str">
        <f>[14]결승기록지!$E$17</f>
        <v>천안오성중</v>
      </c>
      <c r="W11" s="19" t="str">
        <f>[14]결승기록지!$F$17</f>
        <v>1:04.76</v>
      </c>
      <c r="X11" s="17" t="str">
        <f>[14]결승기록지!$C$18</f>
        <v>황채원</v>
      </c>
      <c r="Y11" s="18" t="str">
        <f>[14]결승기록지!$E$18</f>
        <v>월배중</v>
      </c>
      <c r="Z11" s="133" t="str">
        <f>[14]결승기록지!$F$18</f>
        <v>1:05.63</v>
      </c>
    </row>
    <row r="12" spans="1:26" s="47" customFormat="1" ht="13.5" customHeight="1">
      <c r="A12" s="54">
        <v>2</v>
      </c>
      <c r="B12" s="127" t="s">
        <v>19</v>
      </c>
      <c r="C12" s="17" t="str">
        <f>[15]결승기록지!$C$11</f>
        <v>금서영</v>
      </c>
      <c r="D12" s="18" t="str">
        <f>[15]결승기록지!$E$11</f>
        <v>월배중</v>
      </c>
      <c r="E12" s="59" t="str">
        <f>[15]결승기록지!$F$11</f>
        <v>2:19.19</v>
      </c>
      <c r="F12" s="17" t="str">
        <f>[15]결승기록지!$C$12</f>
        <v>이예원</v>
      </c>
      <c r="G12" s="18" t="str">
        <f>[15]결승기록지!$E$12</f>
        <v>충북영동중</v>
      </c>
      <c r="H12" s="59" t="str">
        <f>[15]결승기록지!$F$12</f>
        <v>2:22.31</v>
      </c>
      <c r="I12" s="17" t="str">
        <f>[15]결승기록지!$C$13</f>
        <v>김은선</v>
      </c>
      <c r="J12" s="18" t="str">
        <f>[15]결승기록지!$E$13</f>
        <v>경북성남여자중</v>
      </c>
      <c r="K12" s="59" t="str">
        <f>[15]결승기록지!$F$13</f>
        <v>2:25.13</v>
      </c>
      <c r="L12" s="17" t="str">
        <f>[15]결승기록지!$C$14</f>
        <v>김은수</v>
      </c>
      <c r="M12" s="18" t="str">
        <f>[15]결승기록지!$E$14</f>
        <v>옥천여자중</v>
      </c>
      <c r="N12" s="59" t="str">
        <f>[15]결승기록지!$F$14</f>
        <v>2:27.18</v>
      </c>
      <c r="O12" s="17" t="str">
        <f>[15]결승기록지!$C$15</f>
        <v>박정은</v>
      </c>
      <c r="P12" s="18" t="str">
        <f>[15]결승기록지!$E$15</f>
        <v>김천한일여자중</v>
      </c>
      <c r="Q12" s="59" t="str">
        <f>[15]결승기록지!$F$15</f>
        <v>2:28.90</v>
      </c>
      <c r="R12" s="17" t="str">
        <f>[15]결승기록지!$C$16</f>
        <v>신예진</v>
      </c>
      <c r="S12" s="18" t="str">
        <f>[15]결승기록지!$E$16</f>
        <v>신정여자중</v>
      </c>
      <c r="T12" s="59" t="str">
        <f>[15]결승기록지!$F$16</f>
        <v>2:29.42</v>
      </c>
      <c r="U12" s="17" t="str">
        <f>[15]결승기록지!$C$17</f>
        <v>이한별</v>
      </c>
      <c r="V12" s="18" t="str">
        <f>[15]결승기록지!$E$17</f>
        <v>신정여자중</v>
      </c>
      <c r="W12" s="59" t="str">
        <f>[15]결승기록지!$F$17</f>
        <v>2:32.51</v>
      </c>
      <c r="X12" s="17" t="str">
        <f>[15]결승기록지!$C$18</f>
        <v>홍해인</v>
      </c>
      <c r="Y12" s="18" t="str">
        <f>[15]결승기록지!$E$18</f>
        <v>천안오성중</v>
      </c>
      <c r="Z12" s="129" t="str">
        <f>[15]결승기록지!$F$18</f>
        <v>2:41.79</v>
      </c>
    </row>
    <row r="13" spans="1:26" s="47" customFormat="1" ht="13.5" customHeight="1">
      <c r="A13" s="54">
        <v>1</v>
      </c>
      <c r="B13" s="127" t="s">
        <v>40</v>
      </c>
      <c r="C13" s="17" t="str">
        <f>[16]결승기록지!$C$11</f>
        <v>이명웅</v>
      </c>
      <c r="D13" s="18" t="str">
        <f>[16]결승기록지!$E$11</f>
        <v>천안오성중</v>
      </c>
      <c r="E13" s="19" t="str">
        <f>[16]결승기록지!$F$11</f>
        <v>4:44.63</v>
      </c>
      <c r="F13" s="17" t="str">
        <f>[16]결승기록지!$C$12</f>
        <v>박우림</v>
      </c>
      <c r="G13" s="18" t="str">
        <f>[16]결승기록지!$E$12</f>
        <v>정선중</v>
      </c>
      <c r="H13" s="19" t="str">
        <f>[16]결승기록지!$F$12</f>
        <v>4:48.51</v>
      </c>
      <c r="I13" s="17" t="str">
        <f>[16]결승기록지!$C$13</f>
        <v>심정순</v>
      </c>
      <c r="J13" s="18" t="str">
        <f>[16]결승기록지!$E$13</f>
        <v>경북성남여자중</v>
      </c>
      <c r="K13" s="19" t="str">
        <f>[16]결승기록지!$F$13</f>
        <v>4:53.35</v>
      </c>
      <c r="L13" s="17" t="str">
        <f>[16]결승기록지!$C$14</f>
        <v>김은선</v>
      </c>
      <c r="M13" s="18" t="str">
        <f>[16]결승기록지!$E$14</f>
        <v>경북성남여자중</v>
      </c>
      <c r="N13" s="19" t="str">
        <f>[16]결승기록지!$F$14</f>
        <v>4:55.06</v>
      </c>
      <c r="O13" s="17" t="str">
        <f>[16]결승기록지!$C$15</f>
        <v>김은수</v>
      </c>
      <c r="P13" s="18" t="str">
        <f>[16]결승기록지!$E$15</f>
        <v>옥천여자중</v>
      </c>
      <c r="Q13" s="19" t="str">
        <f>[16]결승기록지!$F$15</f>
        <v>4:55.49</v>
      </c>
      <c r="R13" s="17" t="str">
        <f>[16]결승기록지!$C$16</f>
        <v>안희연</v>
      </c>
      <c r="S13" s="18" t="str">
        <f>[16]결승기록지!$E$16</f>
        <v>경북성남여자중</v>
      </c>
      <c r="T13" s="19" t="str">
        <f>[16]결승기록지!$F$16</f>
        <v>5:00.62</v>
      </c>
      <c r="U13" s="17" t="str">
        <f>[16]결승기록지!$C$17</f>
        <v>이한별</v>
      </c>
      <c r="V13" s="18" t="str">
        <f>[16]결승기록지!$E$17</f>
        <v>신정여자중</v>
      </c>
      <c r="W13" s="19" t="str">
        <f>[16]결승기록지!$F$17</f>
        <v>5:05.35</v>
      </c>
      <c r="X13" s="17" t="str">
        <f>[16]결승기록지!$C$18</f>
        <v>서수민</v>
      </c>
      <c r="Y13" s="18" t="str">
        <f>[16]결승기록지!$E$18</f>
        <v>북삼중</v>
      </c>
      <c r="Z13" s="133" t="str">
        <f>[16]결승기록지!$F$18</f>
        <v>5:06.87</v>
      </c>
    </row>
    <row r="14" spans="1:26" s="47" customFormat="1" ht="13.5" customHeight="1">
      <c r="A14" s="54">
        <v>3</v>
      </c>
      <c r="B14" s="127" t="s">
        <v>70</v>
      </c>
      <c r="C14" s="17" t="str">
        <f>[17]결승기록지!$C$11</f>
        <v>이명웅</v>
      </c>
      <c r="D14" s="18" t="str">
        <f>[17]결승기록지!$E$11</f>
        <v>천안오성중</v>
      </c>
      <c r="E14" s="19" t="str">
        <f>[17]결승기록지!$F$11</f>
        <v>10:27.26</v>
      </c>
      <c r="F14" s="17" t="str">
        <f>[17]결승기록지!$C$12</f>
        <v>심정순</v>
      </c>
      <c r="G14" s="18" t="str">
        <f>[17]결승기록지!$E$12</f>
        <v>경북성남여자중</v>
      </c>
      <c r="H14" s="19" t="str">
        <f>[17]결승기록지!$F$12</f>
        <v>10:32.73</v>
      </c>
      <c r="I14" s="17" t="str">
        <f>[17]결승기록지!$C$13</f>
        <v>이서현</v>
      </c>
      <c r="J14" s="18" t="str">
        <f>[17]결승기록지!$E$13</f>
        <v>홍성여자중</v>
      </c>
      <c r="K14" s="19" t="str">
        <f>[17]결승기록지!$F$13</f>
        <v>10:36.83</v>
      </c>
      <c r="L14" s="17" t="str">
        <f>[17]결승기록지!$C$14</f>
        <v>안희연</v>
      </c>
      <c r="M14" s="18" t="str">
        <f>[17]결승기록지!$E$14</f>
        <v>경북성남여자중</v>
      </c>
      <c r="N14" s="19" t="str">
        <f>[17]결승기록지!$F$14</f>
        <v>10:48.53</v>
      </c>
      <c r="O14" s="17" t="str">
        <f>[17]결승기록지!$C$15</f>
        <v>신지연</v>
      </c>
      <c r="P14" s="18" t="str">
        <f>[17]결승기록지!$E$15</f>
        <v>문경여자중</v>
      </c>
      <c r="Q14" s="19" t="str">
        <f>[17]결승기록지!$F$15</f>
        <v>10:50.51</v>
      </c>
      <c r="R14" s="17" t="str">
        <f>[17]결승기록지!$C$16</f>
        <v>박우림</v>
      </c>
      <c r="S14" s="18" t="str">
        <f>[17]결승기록지!$E$16</f>
        <v>정선중</v>
      </c>
      <c r="T14" s="19" t="str">
        <f>[17]결승기록지!$F$16</f>
        <v>10:54.09</v>
      </c>
      <c r="U14" s="17" t="str">
        <f>[17]결승기록지!$C$17</f>
        <v>신수민</v>
      </c>
      <c r="V14" s="18" t="str">
        <f>[17]결승기록지!$E$17</f>
        <v>건대부속중</v>
      </c>
      <c r="W14" s="19" t="str">
        <f>[17]결승기록지!$F$17</f>
        <v>10:54.51</v>
      </c>
      <c r="X14" s="17" t="str">
        <f>[17]결승기록지!$C$18</f>
        <v>서수민</v>
      </c>
      <c r="Y14" s="18" t="str">
        <f>[17]결승기록지!$E$18</f>
        <v>북삼중</v>
      </c>
      <c r="Z14" s="133" t="str">
        <f>[17]결승기록지!$F$18</f>
        <v>10:57.34</v>
      </c>
    </row>
    <row r="15" spans="1:26" s="47" customFormat="1" ht="13.5" customHeight="1">
      <c r="A15" s="191">
        <v>2</v>
      </c>
      <c r="B15" s="125" t="s">
        <v>53</v>
      </c>
      <c r="C15" s="20" t="str">
        <f>[18]결승기록지!$C$11</f>
        <v>김찬송</v>
      </c>
      <c r="D15" s="21" t="str">
        <f>[18]결승기록지!$E$11</f>
        <v>비아중</v>
      </c>
      <c r="E15" s="22" t="str">
        <f>[18]결승기록지!$F$11</f>
        <v>14.95</v>
      </c>
      <c r="F15" s="20" t="str">
        <f>[18]결승기록지!$C$12</f>
        <v>여채빈</v>
      </c>
      <c r="G15" s="21" t="str">
        <f>[18]결승기록지!$E$12</f>
        <v>경기문산중</v>
      </c>
      <c r="H15" s="22" t="str">
        <f>[18]결승기록지!$F$12</f>
        <v>16.72</v>
      </c>
      <c r="I15" s="20" t="str">
        <f>[18]결승기록지!$C$13</f>
        <v>허승채</v>
      </c>
      <c r="J15" s="21" t="str">
        <f>[18]결승기록지!$E$13</f>
        <v>인화여자중</v>
      </c>
      <c r="K15" s="22" t="str">
        <f>[18]결승기록지!$F$13</f>
        <v>17.09</v>
      </c>
      <c r="L15" s="20" t="str">
        <f>[18]결승기록지!$C$14</f>
        <v>우다연</v>
      </c>
      <c r="M15" s="21" t="str">
        <f>[18]결승기록지!$E$14</f>
        <v>이목중</v>
      </c>
      <c r="N15" s="22" t="str">
        <f>[18]결승기록지!$F$14</f>
        <v>18.49</v>
      </c>
      <c r="O15" s="20" t="str">
        <f>[18]결승기록지!$C$15</f>
        <v>신은정</v>
      </c>
      <c r="P15" s="21" t="str">
        <f>[18]결승기록지!$E$15</f>
        <v>경명여자중</v>
      </c>
      <c r="Q15" s="22" t="str">
        <f>[18]결승기록지!$F$15</f>
        <v>18.78</v>
      </c>
      <c r="R15" s="20" t="str">
        <f>[18]결승기록지!$C$16</f>
        <v>박서현</v>
      </c>
      <c r="S15" s="21" t="str">
        <f>[18]결승기록지!$E$16</f>
        <v>경기신천중</v>
      </c>
      <c r="T15" s="22" t="str">
        <f>[18]결승기록지!$F$16</f>
        <v>19.29</v>
      </c>
      <c r="U15" s="20"/>
      <c r="V15" s="21"/>
      <c r="W15" s="22"/>
      <c r="X15" s="20"/>
      <c r="Y15" s="21"/>
      <c r="Z15" s="134"/>
    </row>
    <row r="16" spans="1:26" s="47" customFormat="1" ht="13.5" customHeight="1">
      <c r="A16" s="191"/>
      <c r="B16" s="123" t="s">
        <v>16</v>
      </c>
      <c r="C16" s="39"/>
      <c r="D16" s="40" t="str">
        <f>[18]결승기록지!$G$8</f>
        <v>-0.9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124"/>
    </row>
    <row r="17" spans="1:26" s="47" customFormat="1" ht="13.5" customHeight="1">
      <c r="A17" s="54"/>
      <c r="B17" s="127" t="s">
        <v>71</v>
      </c>
      <c r="C17" s="36" t="str">
        <f>[19]결승기록지!$C$11</f>
        <v>임예린</v>
      </c>
      <c r="D17" s="37" t="str">
        <f>[19]결승기록지!$E$11</f>
        <v>공주여자중</v>
      </c>
      <c r="E17" s="38" t="str">
        <f>[19]결승기록지!$F$11</f>
        <v>15:09.06</v>
      </c>
      <c r="F17" s="36" t="str">
        <f>[19]결승기록지!$C$12</f>
        <v>이예서</v>
      </c>
      <c r="G17" s="37" t="str">
        <f>[19]결승기록지!$E$12</f>
        <v>서산여자중</v>
      </c>
      <c r="H17" s="38" t="str">
        <f>[19]결승기록지!$F$12</f>
        <v>15:16.63</v>
      </c>
      <c r="I17" s="36" t="str">
        <f>[19]결승기록지!$C$13</f>
        <v>김예랑</v>
      </c>
      <c r="J17" s="37" t="str">
        <f>[19]결승기록지!$E$13</f>
        <v>장산중</v>
      </c>
      <c r="K17" s="38" t="str">
        <f>[19]결승기록지!$F$13</f>
        <v>15:20.10</v>
      </c>
      <c r="L17" s="36" t="str">
        <f>[19]결승기록지!$C$14</f>
        <v>박진희</v>
      </c>
      <c r="M17" s="37" t="str">
        <f>[19]결승기록지!$E$14</f>
        <v>서산여자중</v>
      </c>
      <c r="N17" s="38" t="str">
        <f>[19]결승기록지!$F$14</f>
        <v>15:50.04</v>
      </c>
      <c r="O17" s="36" t="str">
        <f>[19]결승기록지!$C$15</f>
        <v>박소희</v>
      </c>
      <c r="P17" s="37" t="str">
        <f>[19]결승기록지!$E$15</f>
        <v>전남체육중</v>
      </c>
      <c r="Q17" s="38" t="str">
        <f>[19]결승기록지!$F$15</f>
        <v>16:22.28</v>
      </c>
      <c r="R17" s="36"/>
      <c r="S17" s="37"/>
      <c r="T17" s="38"/>
      <c r="U17" s="36"/>
      <c r="V17" s="37"/>
      <c r="W17" s="38"/>
      <c r="X17" s="36"/>
      <c r="Y17" s="37"/>
      <c r="Z17" s="126"/>
    </row>
    <row r="18" spans="1:26" s="47" customFormat="1" ht="13.5" customHeight="1">
      <c r="A18" s="191">
        <v>3</v>
      </c>
      <c r="B18" s="125" t="s">
        <v>13</v>
      </c>
      <c r="C18" s="36"/>
      <c r="D18" s="37" t="str">
        <f>[20]결승기록지!$E$11</f>
        <v>인화여자중</v>
      </c>
      <c r="E18" s="38" t="str">
        <f>[20]결승기록지!$F$11</f>
        <v>50.40</v>
      </c>
      <c r="F18" s="36"/>
      <c r="G18" s="37" t="str">
        <f>[20]결승기록지!$E$12</f>
        <v>경기관양중</v>
      </c>
      <c r="H18" s="38" t="str">
        <f>[20]결승기록지!$F$12</f>
        <v>51.73</v>
      </c>
      <c r="I18" s="36"/>
      <c r="J18" s="37" t="str">
        <f>[20]결승기록지!$E$13</f>
        <v>전남체육중</v>
      </c>
      <c r="K18" s="38" t="str">
        <f>[20]결승기록지!$F$13</f>
        <v>51.80</v>
      </c>
      <c r="L18" s="36"/>
      <c r="M18" s="37" t="str">
        <f>[20]결승기록지!$E$14</f>
        <v>상주여자중</v>
      </c>
      <c r="N18" s="38" t="str">
        <f>[20]결승기록지!$F$14</f>
        <v>52.10</v>
      </c>
      <c r="O18" s="36"/>
      <c r="P18" s="37" t="str">
        <f>[20]결승기록지!$E$15</f>
        <v>북삼중</v>
      </c>
      <c r="Q18" s="38" t="str">
        <f>[20]결승기록지!$F$15</f>
        <v>53.76</v>
      </c>
      <c r="R18" s="36"/>
      <c r="S18" s="37" t="str">
        <f>[20]결승기록지!$E$16</f>
        <v>경기신천중</v>
      </c>
      <c r="T18" s="38" t="str">
        <f>[20]결승기록지!$F$16</f>
        <v>56.15</v>
      </c>
      <c r="U18" s="36"/>
      <c r="V18" s="37"/>
      <c r="W18" s="38"/>
      <c r="X18" s="36"/>
      <c r="Y18" s="37"/>
      <c r="Z18" s="126"/>
    </row>
    <row r="19" spans="1:26" s="47" customFormat="1" ht="13.5" customHeight="1">
      <c r="A19" s="191"/>
      <c r="B19" s="123"/>
      <c r="C19" s="196" t="str">
        <f>[20]결승기록지!$C$11</f>
        <v xml:space="preserve">김수연 허승채 오소희 이가은 </v>
      </c>
      <c r="D19" s="197"/>
      <c r="E19" s="198"/>
      <c r="F19" s="185" t="str">
        <f>[20]결승기록지!$C$12</f>
        <v>김예원 김아진 신예빈 이시현</v>
      </c>
      <c r="G19" s="186"/>
      <c r="H19" s="187"/>
      <c r="I19" s="185" t="str">
        <f>[20]결승기록지!$C$13</f>
        <v>박태경 송수하 최지선 이은빈</v>
      </c>
      <c r="J19" s="186"/>
      <c r="K19" s="187"/>
      <c r="L19" s="185" t="str">
        <f>[20]결승기록지!$C$14</f>
        <v>황유림 성시은 김가은 신가영</v>
      </c>
      <c r="M19" s="186"/>
      <c r="N19" s="187"/>
      <c r="O19" s="196" t="str">
        <f>[20]결승기록지!$C$15</f>
        <v xml:space="preserve">배채은 최윤채 조은서 김수지 </v>
      </c>
      <c r="P19" s="204"/>
      <c r="Q19" s="205"/>
      <c r="R19" s="185" t="str">
        <f>[20]결승기록지!$C$16</f>
        <v>정수민 박서현 이민정 김서정</v>
      </c>
      <c r="S19" s="186"/>
      <c r="T19" s="187"/>
      <c r="U19" s="185"/>
      <c r="V19" s="186"/>
      <c r="W19" s="187"/>
      <c r="X19" s="200"/>
      <c r="Y19" s="201"/>
      <c r="Z19" s="202"/>
    </row>
    <row r="20" spans="1:26" s="47" customFormat="1" ht="13.5" customHeight="1">
      <c r="A20" s="203">
        <v>4</v>
      </c>
      <c r="B20" s="125" t="s">
        <v>45</v>
      </c>
      <c r="C20" s="36"/>
      <c r="D20" s="37" t="str">
        <f>[21]결승기록지!$E$11</f>
        <v>천안오성중</v>
      </c>
      <c r="E20" s="38" t="str">
        <f>[21]결승기록지!$F$11</f>
        <v>4:14.39</v>
      </c>
      <c r="F20" s="36"/>
      <c r="G20" s="37" t="str">
        <f>[21]결승기록지!$E$12</f>
        <v>경북성남여자중</v>
      </c>
      <c r="H20" s="38" t="str">
        <f>[21]결승기록지!$F$12</f>
        <v>4:16.29</v>
      </c>
      <c r="I20" s="36"/>
      <c r="J20" s="37" t="str">
        <f>[21]결승기록지!$E$13</f>
        <v>상주여자중</v>
      </c>
      <c r="K20" s="38" t="str">
        <f>[21]결승기록지!$F$13</f>
        <v>4:17.08</v>
      </c>
      <c r="L20" s="36"/>
      <c r="M20" s="37" t="str">
        <f>[21]결승기록지!$E$14</f>
        <v>전남체육중</v>
      </c>
      <c r="N20" s="38" t="str">
        <f>[21]결승기록지!$F$14</f>
        <v>4:24.79</v>
      </c>
      <c r="O20" s="36"/>
      <c r="P20" s="37" t="str">
        <f>[21]결승기록지!$E$15</f>
        <v>인화여자중</v>
      </c>
      <c r="Q20" s="38" t="str">
        <f>[21]결승기록지!$F$15</f>
        <v>4:28.19</v>
      </c>
      <c r="R20" s="36"/>
      <c r="S20" s="37" t="str">
        <f>[21]결승기록지!$E$16</f>
        <v>신정여자중</v>
      </c>
      <c r="T20" s="38" t="str">
        <f>[21]결승기록지!$F$16</f>
        <v>4:30.24</v>
      </c>
      <c r="U20" s="36"/>
      <c r="V20" s="37" t="str">
        <f>[21]결승기록지!$E$17</f>
        <v>가좌여자중</v>
      </c>
      <c r="W20" s="38" t="str">
        <f>[21]결승기록지!$F$17</f>
        <v>4:36.24</v>
      </c>
      <c r="X20" s="36"/>
      <c r="Y20" s="37" t="str">
        <f>[21]결승기록지!$E$18</f>
        <v>경기신천중</v>
      </c>
      <c r="Z20" s="126" t="str">
        <f>[21]결승기록지!$F$18</f>
        <v>4:57.70</v>
      </c>
    </row>
    <row r="21" spans="1:26" s="47" customFormat="1" ht="13.5" customHeight="1">
      <c r="A21" s="203"/>
      <c r="B21" s="123"/>
      <c r="C21" s="196" t="str">
        <f>[21]결승기록지!$C$11</f>
        <v>홍진주 홍해인 김민정 이명웅</v>
      </c>
      <c r="D21" s="197"/>
      <c r="E21" s="198"/>
      <c r="F21" s="196" t="str">
        <f>[21]결승기록지!$C$12</f>
        <v>안희연 심정순 하나름 김은선</v>
      </c>
      <c r="G21" s="197"/>
      <c r="H21" s="198"/>
      <c r="I21" s="196" t="str">
        <f>[21]결승기록지!$C$13</f>
        <v>성시은 김가은 신가영 황유림</v>
      </c>
      <c r="J21" s="197"/>
      <c r="K21" s="198"/>
      <c r="L21" s="196" t="str">
        <f>[21]결승기록지!$C$14</f>
        <v>서예은 최지선 이은빈 송수하</v>
      </c>
      <c r="M21" s="197"/>
      <c r="N21" s="198"/>
      <c r="O21" s="196" t="str">
        <f>[21]결승기록지!$C$15</f>
        <v>오미랑 이가은 허승채 오소희</v>
      </c>
      <c r="P21" s="197"/>
      <c r="Q21" s="198"/>
      <c r="R21" s="196" t="str">
        <f>[21]결승기록지!$C$16</f>
        <v xml:space="preserve">이채린 안채진 신예진 이한별  </v>
      </c>
      <c r="S21" s="197"/>
      <c r="T21" s="198"/>
      <c r="U21" s="196" t="str">
        <f>[21]결승기록지!$C$17</f>
        <v>추윤아 최혜원 이수영 김나영</v>
      </c>
      <c r="V21" s="197"/>
      <c r="W21" s="198"/>
      <c r="X21" s="196" t="str">
        <f>[21]결승기록지!$C$18</f>
        <v xml:space="preserve">박서현 김서정 이민정 정수민 </v>
      </c>
      <c r="Y21" s="197"/>
      <c r="Z21" s="199"/>
    </row>
    <row r="22" spans="1:26" s="47" customFormat="1" ht="13.5" customHeight="1">
      <c r="A22" s="55">
        <v>2</v>
      </c>
      <c r="B22" s="127" t="s">
        <v>20</v>
      </c>
      <c r="C22" s="17" t="str">
        <f>[22]높이!$C$11</f>
        <v>임사랑</v>
      </c>
      <c r="D22" s="18" t="str">
        <f>[22]높이!$E$11</f>
        <v>전라중</v>
      </c>
      <c r="E22" s="62" t="str">
        <f>[22]높이!$F$11</f>
        <v>1.60</v>
      </c>
      <c r="F22" s="17" t="str">
        <f>[22]높이!$C$12</f>
        <v>김지연</v>
      </c>
      <c r="G22" s="18" t="str">
        <f>[22]높이!$E$12</f>
        <v>대전송촌중</v>
      </c>
      <c r="H22" s="62" t="str">
        <f>[22]높이!$F$12</f>
        <v>1.50</v>
      </c>
      <c r="I22" s="17" t="str">
        <f>[22]높이!$C$13</f>
        <v>김연우</v>
      </c>
      <c r="J22" s="18" t="str">
        <f>[22]높이!$E$13</f>
        <v>대구체육중</v>
      </c>
      <c r="K22" s="62" t="str">
        <f>[22]높이!$F$13</f>
        <v>1.50</v>
      </c>
      <c r="L22" s="17" t="str">
        <f>[22]높이!$C$14</f>
        <v>김서연</v>
      </c>
      <c r="M22" s="18" t="str">
        <f>[22]높이!$E$14</f>
        <v>상주여자중</v>
      </c>
      <c r="N22" s="62" t="str">
        <f>[22]높이!$F$14</f>
        <v>1.50</v>
      </c>
      <c r="O22" s="17" t="str">
        <f>[22]높이!$C$15</f>
        <v>박태경</v>
      </c>
      <c r="P22" s="18" t="str">
        <f>[22]높이!$E$15</f>
        <v>전남체육중</v>
      </c>
      <c r="Q22" s="62" t="str">
        <f>[22]높이!$F$15</f>
        <v>1.45</v>
      </c>
      <c r="R22" s="17" t="str">
        <f>[22]높이!$C$16</f>
        <v>정해윤</v>
      </c>
      <c r="S22" s="18" t="str">
        <f>[22]높이!$E$16</f>
        <v>경북체육중</v>
      </c>
      <c r="T22" s="62" t="str">
        <f>[22]높이!$F$16</f>
        <v>1.40</v>
      </c>
      <c r="U22" s="17" t="str">
        <f>[22]높이!$C$17</f>
        <v>서예은</v>
      </c>
      <c r="V22" s="18" t="str">
        <f>[22]높이!$E$17</f>
        <v>전남체육중</v>
      </c>
      <c r="W22" s="62" t="str">
        <f>[22]높이!$F$17</f>
        <v>1.35</v>
      </c>
      <c r="X22" s="17"/>
      <c r="Y22" s="18"/>
      <c r="Z22" s="133"/>
    </row>
    <row r="23" spans="1:26" s="47" customFormat="1" ht="13.5" customHeight="1">
      <c r="A23" s="55"/>
      <c r="B23" s="127" t="s">
        <v>46</v>
      </c>
      <c r="C23" s="66" t="s">
        <v>72</v>
      </c>
      <c r="D23" s="165" t="s">
        <v>72</v>
      </c>
      <c r="E23" s="67" t="s">
        <v>72</v>
      </c>
      <c r="F23" s="66" t="s">
        <v>72</v>
      </c>
      <c r="G23" s="165" t="s">
        <v>72</v>
      </c>
      <c r="H23" s="67" t="s">
        <v>72</v>
      </c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/>
      <c r="X23" s="20"/>
      <c r="Y23" s="21"/>
      <c r="Z23" s="134"/>
    </row>
    <row r="24" spans="1:26" s="47" customFormat="1" ht="13.5" customHeight="1">
      <c r="A24" s="191">
        <v>2</v>
      </c>
      <c r="B24" s="125" t="s">
        <v>21</v>
      </c>
      <c r="C24" s="20" t="str">
        <f>[22]멀리!$C$11</f>
        <v>장성이</v>
      </c>
      <c r="D24" s="21" t="str">
        <f>[22]멀리!$E$11</f>
        <v>북삼중</v>
      </c>
      <c r="E24" s="22">
        <f>[22]멀리!$F$11</f>
        <v>5.23</v>
      </c>
      <c r="F24" s="20" t="str">
        <f>[22]멀리!$C$12</f>
        <v>이서영</v>
      </c>
      <c r="G24" s="21" t="str">
        <f>[22]멀리!$E$12</f>
        <v>홍성여자중</v>
      </c>
      <c r="H24" s="22">
        <f>[22]멀리!$F$12</f>
        <v>5.19</v>
      </c>
      <c r="I24" s="20" t="str">
        <f>[22]멀리!$C$13</f>
        <v>김나영</v>
      </c>
      <c r="J24" s="21" t="str">
        <f>[22]멀리!$E$13</f>
        <v>가좌여자중</v>
      </c>
      <c r="K24" s="22" t="str">
        <f>[22]멀리!$F$13</f>
        <v>5.10</v>
      </c>
      <c r="L24" s="20" t="str">
        <f>[22]멀리!$C$14</f>
        <v>안나겸</v>
      </c>
      <c r="M24" s="21" t="str">
        <f>[22]멀리!$E$14</f>
        <v>대흥중</v>
      </c>
      <c r="N24" s="22">
        <f>[22]멀리!$F$14</f>
        <v>5.05</v>
      </c>
      <c r="O24" s="20" t="str">
        <f>[22]멀리!$C$15</f>
        <v>김예원</v>
      </c>
      <c r="P24" s="21" t="str">
        <f>[22]멀리!$E$15</f>
        <v>경기관양중</v>
      </c>
      <c r="Q24" s="22">
        <f>[22]멀리!$F$15</f>
        <v>4.96</v>
      </c>
      <c r="R24" s="20" t="str">
        <f>[22]멀리!$C$16</f>
        <v>정지원</v>
      </c>
      <c r="S24" s="21" t="str">
        <f>[22]멀리!$E$16</f>
        <v>대흥중</v>
      </c>
      <c r="T24" s="22">
        <f>[22]멀리!$F$16</f>
        <v>4.72</v>
      </c>
      <c r="U24" s="20" t="str">
        <f>[22]멀리!$C$17</f>
        <v>이예린</v>
      </c>
      <c r="V24" s="21" t="str">
        <f>[22]멀리!$E$17</f>
        <v>대전체육중</v>
      </c>
      <c r="W24" s="22">
        <f>[22]멀리!$F$17</f>
        <v>4.67</v>
      </c>
      <c r="X24" s="20" t="str">
        <f>[22]멀리!$C$18</f>
        <v>장효빈</v>
      </c>
      <c r="Y24" s="21" t="str">
        <f>[22]멀리!$E$18</f>
        <v>보은여자중</v>
      </c>
      <c r="Z24" s="134">
        <f>[22]멀리!$F$18</f>
        <v>4.62</v>
      </c>
    </row>
    <row r="25" spans="1:26" s="47" customFormat="1" ht="13.5" customHeight="1">
      <c r="A25" s="191"/>
      <c r="B25" s="123" t="s">
        <v>16</v>
      </c>
      <c r="C25" s="43"/>
      <c r="D25" s="44">
        <f>[22]멀리!$G$11</f>
        <v>-0.1</v>
      </c>
      <c r="E25" s="45"/>
      <c r="F25" s="43"/>
      <c r="G25" s="44">
        <f>[22]멀리!$G$12</f>
        <v>1.2</v>
      </c>
      <c r="H25" s="45"/>
      <c r="I25" s="43"/>
      <c r="J25" s="44">
        <f>[22]멀리!$G$13</f>
        <v>0.1</v>
      </c>
      <c r="K25" s="45"/>
      <c r="L25" s="43"/>
      <c r="M25" s="44">
        <f>[22]멀리!$G$14</f>
        <v>0.9</v>
      </c>
      <c r="N25" s="45"/>
      <c r="O25" s="43"/>
      <c r="P25" s="44">
        <f>[22]멀리!$G$15</f>
        <v>1.5</v>
      </c>
      <c r="Q25" s="45"/>
      <c r="R25" s="43"/>
      <c r="S25" s="44">
        <f>[22]멀리!$G$16</f>
        <v>1.4</v>
      </c>
      <c r="T25" s="45"/>
      <c r="U25" s="43"/>
      <c r="V25" s="44">
        <f>[22]멀리!$G$17</f>
        <v>0.3</v>
      </c>
      <c r="W25" s="45"/>
      <c r="X25" s="43"/>
      <c r="Y25" s="44">
        <f>[22]멀리!$G$18</f>
        <v>1.8</v>
      </c>
      <c r="Z25" s="158"/>
    </row>
    <row r="26" spans="1:26" s="47" customFormat="1" ht="13.5" customHeight="1">
      <c r="A26" s="191">
        <v>3</v>
      </c>
      <c r="B26" s="125" t="s">
        <v>47</v>
      </c>
      <c r="C26" s="20" t="str">
        <f>[22]세단!$C$11</f>
        <v>장성이</v>
      </c>
      <c r="D26" s="21" t="str">
        <f>[22]세단!$E$11</f>
        <v>북삼중</v>
      </c>
      <c r="E26" s="22" t="str">
        <f>[22]세단!$F$11</f>
        <v>11.40</v>
      </c>
      <c r="F26" s="20" t="str">
        <f>[22]세단!$C$12</f>
        <v>이서영</v>
      </c>
      <c r="G26" s="21" t="str">
        <f>[22]세단!$E$12</f>
        <v>홍성여자중</v>
      </c>
      <c r="H26" s="22" t="str">
        <f>[22]세단!$F$12</f>
        <v>11.09</v>
      </c>
      <c r="I26" s="20" t="str">
        <f>[22]세단!$C$13</f>
        <v>정지원</v>
      </c>
      <c r="J26" s="21" t="str">
        <f>[22]세단!$E$13</f>
        <v>대흥중</v>
      </c>
      <c r="K26" s="22" t="str">
        <f>[22]세단!$F$13</f>
        <v>10.71</v>
      </c>
      <c r="L26" s="20" t="str">
        <f>[22]세단!$C$14</f>
        <v>최지현</v>
      </c>
      <c r="M26" s="21" t="str">
        <f>[22]세단!$E$14</f>
        <v>상주여자중</v>
      </c>
      <c r="N26" s="22">
        <f>[22]세단!$F$14</f>
        <v>10.07</v>
      </c>
      <c r="O26" s="20" t="str">
        <f>[22]세단!$C$15</f>
        <v>김정인</v>
      </c>
      <c r="P26" s="21" t="str">
        <f>[22]세단!$E$15</f>
        <v>경기가평중</v>
      </c>
      <c r="Q26" s="22" t="str">
        <f>[22]세단!$F$15</f>
        <v>10.07</v>
      </c>
      <c r="R26" s="20"/>
      <c r="S26" s="21"/>
      <c r="T26" s="22"/>
      <c r="U26" s="20"/>
      <c r="V26" s="21"/>
      <c r="W26" s="22"/>
      <c r="X26" s="20"/>
      <c r="Y26" s="21"/>
      <c r="Z26" s="134"/>
    </row>
    <row r="27" spans="1:26" s="47" customFormat="1" ht="13.5" customHeight="1">
      <c r="A27" s="191"/>
      <c r="B27" s="123" t="s">
        <v>16</v>
      </c>
      <c r="C27" s="43"/>
      <c r="D27" s="44" t="str">
        <f>[22]세단!$G$11</f>
        <v>0.2</v>
      </c>
      <c r="E27" s="63"/>
      <c r="F27" s="43"/>
      <c r="G27" s="44" t="str">
        <f>[22]세단!$G$12</f>
        <v>0.2</v>
      </c>
      <c r="H27" s="63"/>
      <c r="I27" s="43"/>
      <c r="J27" s="44" t="str">
        <f>[22]세단!$G$13</f>
        <v>0.1</v>
      </c>
      <c r="K27" s="63"/>
      <c r="L27" s="43"/>
      <c r="M27" s="44" t="str">
        <f>[22]세단!$G$14</f>
        <v>0.2</v>
      </c>
      <c r="N27" s="63"/>
      <c r="O27" s="43"/>
      <c r="P27" s="44" t="str">
        <f>[22]세단!$G$15</f>
        <v>0.2</v>
      </c>
      <c r="Q27" s="63"/>
      <c r="R27" s="43"/>
      <c r="S27" s="44"/>
      <c r="T27" s="63"/>
      <c r="U27" s="43"/>
      <c r="V27" s="44"/>
      <c r="W27" s="63"/>
      <c r="X27" s="43"/>
      <c r="Y27" s="44"/>
      <c r="Z27" s="166"/>
    </row>
    <row r="28" spans="1:26" s="47" customFormat="1" ht="13.5" customHeight="1">
      <c r="A28" s="54">
        <v>2</v>
      </c>
      <c r="B28" s="127" t="s">
        <v>22</v>
      </c>
      <c r="C28" s="17" t="str">
        <f>[22]포환!$C$11</f>
        <v>박소진</v>
      </c>
      <c r="D28" s="18" t="str">
        <f>[22]포환!$E$11</f>
        <v>형곡중</v>
      </c>
      <c r="E28" s="19" t="str">
        <f>[22]포환!$F$11</f>
        <v>15.05 CR</v>
      </c>
      <c r="F28" s="17" t="str">
        <f>[22]포환!$C$12</f>
        <v>이혜민</v>
      </c>
      <c r="G28" s="18" t="str">
        <f>[22]포환!$E$12</f>
        <v>경북체육중</v>
      </c>
      <c r="H28" s="19" t="str">
        <f>[22]포환!$F$12</f>
        <v>12.42</v>
      </c>
      <c r="I28" s="17" t="str">
        <f>[22]포환!$C$13</f>
        <v>김주현</v>
      </c>
      <c r="J28" s="18" t="str">
        <f>[22]포환!$E$13</f>
        <v>행당중</v>
      </c>
      <c r="K28" s="19">
        <f>[22]포환!$F$13</f>
        <v>11.93</v>
      </c>
      <c r="L28" s="17" t="str">
        <f>[22]포환!$C$14</f>
        <v>주혜원</v>
      </c>
      <c r="M28" s="18" t="str">
        <f>[22]포환!$E$14</f>
        <v>인화여자중</v>
      </c>
      <c r="N28" s="19" t="str">
        <f>[22]포환!$F$14</f>
        <v>8.39</v>
      </c>
      <c r="O28" s="17"/>
      <c r="P28" s="18"/>
      <c r="Q28" s="19"/>
      <c r="R28" s="17"/>
      <c r="S28" s="18"/>
      <c r="T28" s="19"/>
      <c r="U28" s="17"/>
      <c r="V28" s="18"/>
      <c r="W28" s="19"/>
      <c r="X28" s="17"/>
      <c r="Y28" s="18"/>
      <c r="Z28" s="133"/>
    </row>
    <row r="29" spans="1:26" s="47" customFormat="1" ht="13.5" customHeight="1">
      <c r="A29" s="54">
        <v>1</v>
      </c>
      <c r="B29" s="127" t="s">
        <v>48</v>
      </c>
      <c r="C29" s="130" t="str">
        <f>[22]원반!$C$11</f>
        <v>윤희선</v>
      </c>
      <c r="D29" s="46" t="str">
        <f>[22]원반!$E$11</f>
        <v>행당중</v>
      </c>
      <c r="E29" s="19" t="str">
        <f>[22]원반!$F$11</f>
        <v>37.40</v>
      </c>
      <c r="F29" s="130" t="str">
        <f>[22]원반!$C$12</f>
        <v>임채연</v>
      </c>
      <c r="G29" s="46" t="str">
        <f>[22]원반!$E$12</f>
        <v>홍성여자중</v>
      </c>
      <c r="H29" s="19" t="str">
        <f>[22]원반!$F$12</f>
        <v>35.69</v>
      </c>
      <c r="I29" s="130" t="str">
        <f>[22]원반!$C$13</f>
        <v>황수빈</v>
      </c>
      <c r="J29" s="46" t="str">
        <f>[22]원반!$E$13</f>
        <v>대흥중</v>
      </c>
      <c r="K29" s="19" t="str">
        <f>[22]원반!$F$13</f>
        <v>30.36</v>
      </c>
      <c r="L29" s="130" t="str">
        <f>[22]원반!$C$14</f>
        <v>김민하</v>
      </c>
      <c r="M29" s="46" t="str">
        <f>[22]원반!$E$14</f>
        <v>울산스포츠과학중</v>
      </c>
      <c r="N29" s="19" t="str">
        <f>[22]원반!$F$14</f>
        <v>29.19</v>
      </c>
      <c r="O29" s="130" t="str">
        <f>[22]원반!$C$15</f>
        <v>김채연</v>
      </c>
      <c r="P29" s="46" t="str">
        <f>[22]원반!$E$15</f>
        <v>문경여자중</v>
      </c>
      <c r="Q29" s="19" t="str">
        <f>[22]원반!$F$15</f>
        <v>26.91</v>
      </c>
      <c r="R29" s="130" t="str">
        <f>[22]원반!$C$16</f>
        <v>이혜민</v>
      </c>
      <c r="S29" s="46" t="str">
        <f>[22]원반!$E$16</f>
        <v>경북체육중</v>
      </c>
      <c r="T29" s="19" t="str">
        <f>[22]원반!$F$16</f>
        <v>25.80</v>
      </c>
      <c r="U29" s="130" t="str">
        <f>[22]원반!$C$17</f>
        <v>정현지</v>
      </c>
      <c r="V29" s="46" t="str">
        <f>[22]원반!$E$17</f>
        <v>비아중</v>
      </c>
      <c r="W29" s="19" t="str">
        <f>[22]원반!$F$17</f>
        <v>17.94</v>
      </c>
      <c r="X29" s="130"/>
      <c r="Y29" s="46"/>
      <c r="Z29" s="133"/>
    </row>
    <row r="30" spans="1:26" s="47" customFormat="1" ht="13.5" customHeight="1">
      <c r="A30" s="54">
        <v>4</v>
      </c>
      <c r="B30" s="127" t="s">
        <v>50</v>
      </c>
      <c r="C30" s="29" t="str">
        <f>[22]투창!$C$11</f>
        <v>송채은</v>
      </c>
      <c r="D30" s="30" t="str">
        <f>[22]투창!$E$11</f>
        <v>서생중</v>
      </c>
      <c r="E30" s="31" t="str">
        <f>[22]투창!$F$11</f>
        <v>46.78 DR</v>
      </c>
      <c r="F30" s="29" t="str">
        <f>[22]투창!$C$12</f>
        <v>양석주</v>
      </c>
      <c r="G30" s="30" t="str">
        <f>[22]투창!$E$12</f>
        <v>문경여자중</v>
      </c>
      <c r="H30" s="31" t="str">
        <f>[22]투창!$F$12</f>
        <v>45.50</v>
      </c>
      <c r="I30" s="29" t="str">
        <f>[22]투창!$C$13</f>
        <v>김민지</v>
      </c>
      <c r="J30" s="30" t="str">
        <f>[22]투창!$E$13</f>
        <v>익산지원중</v>
      </c>
      <c r="K30" s="31" t="str">
        <f>[22]투창!$F$13</f>
        <v>44.07</v>
      </c>
      <c r="L30" s="29" t="str">
        <f>[22]투창!$C$14</f>
        <v>양아름</v>
      </c>
      <c r="M30" s="30" t="str">
        <f>[22]투창!$E$14</f>
        <v>익산지원중</v>
      </c>
      <c r="N30" s="31" t="str">
        <f>[22]투창!$F$14</f>
        <v>39.43</v>
      </c>
      <c r="O30" s="29" t="str">
        <f>[22]투창!$C$15</f>
        <v>양채민</v>
      </c>
      <c r="P30" s="30" t="str">
        <f>[22]투창!$E$15</f>
        <v>전라중</v>
      </c>
      <c r="Q30" s="31" t="str">
        <f>[22]투창!$F$15</f>
        <v>36..56</v>
      </c>
      <c r="R30" s="29" t="str">
        <f>[22]투창!$C$16</f>
        <v>김유나</v>
      </c>
      <c r="S30" s="30" t="str">
        <f>[22]투창!$E$16</f>
        <v>홍성여자중</v>
      </c>
      <c r="T30" s="31" t="str">
        <f>[22]투창!$F$16</f>
        <v>32.64</v>
      </c>
      <c r="U30" s="29" t="str">
        <f>[22]투창!$C$17</f>
        <v>주혜원</v>
      </c>
      <c r="V30" s="30" t="str">
        <f>[22]투창!$E$17</f>
        <v>인화여자중</v>
      </c>
      <c r="W30" s="31" t="str">
        <f>[22]투창!$F$17</f>
        <v>31.63</v>
      </c>
      <c r="X30" s="29" t="str">
        <f>[22]투창!$C$18</f>
        <v>김지수</v>
      </c>
      <c r="Y30" s="30" t="str">
        <f>[22]투창!$E$18</f>
        <v>대구체육중</v>
      </c>
      <c r="Z30" s="128" t="str">
        <f>[22]투창!$F$18</f>
        <v>29.18</v>
      </c>
    </row>
    <row r="31" spans="1:26" s="47" customFormat="1" ht="13.5" customHeight="1" thickBot="1">
      <c r="A31" s="54">
        <v>4</v>
      </c>
      <c r="B31" s="159" t="s">
        <v>73</v>
      </c>
      <c r="C31" s="167" t="str">
        <f>'[22]5종경기'!$C$11</f>
        <v>우다연</v>
      </c>
      <c r="D31" s="168" t="str">
        <f>'[22]5종경기'!$E$11</f>
        <v>이목중</v>
      </c>
      <c r="E31" s="169" t="str">
        <f>'[22]5종경기'!$F$11</f>
        <v>1.796점</v>
      </c>
      <c r="F31" s="167" t="str">
        <f>'[22]5종경기'!$C$12</f>
        <v>이가은</v>
      </c>
      <c r="G31" s="168" t="str">
        <f>'[22]5종경기'!$E$12</f>
        <v>인화여자중</v>
      </c>
      <c r="H31" s="169" t="str">
        <f>'[22]5종경기'!$F$12</f>
        <v>1.463점</v>
      </c>
      <c r="I31" s="167" t="str">
        <f>'[22]5종경기'!$C$13</f>
        <v>안서윤</v>
      </c>
      <c r="J31" s="168" t="str">
        <f>'[22]5종경기'!$E$13</f>
        <v>인화여자중</v>
      </c>
      <c r="K31" s="169" t="str">
        <f>'[22]5종경기'!$F$13</f>
        <v>1.241점</v>
      </c>
      <c r="L31" s="167"/>
      <c r="M31" s="168"/>
      <c r="N31" s="169"/>
      <c r="O31" s="167"/>
      <c r="P31" s="168"/>
      <c r="Q31" s="169"/>
      <c r="R31" s="167"/>
      <c r="S31" s="168"/>
      <c r="T31" s="169"/>
      <c r="U31" s="167"/>
      <c r="V31" s="168"/>
      <c r="W31" s="169"/>
      <c r="X31" s="167"/>
      <c r="Y31" s="168"/>
      <c r="Z31" s="170"/>
    </row>
    <row r="32" spans="1:26" s="47" customFormat="1" ht="13.5" customHeight="1">
      <c r="A32" s="5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9" customFormat="1" ht="14.25" customHeight="1">
      <c r="A33" s="57"/>
      <c r="B33" s="11" t="s">
        <v>37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7"/>
    </row>
    <row r="35" spans="1:26">
      <c r="A35" s="57"/>
    </row>
  </sheetData>
  <mergeCells count="26">
    <mergeCell ref="B3:C3"/>
    <mergeCell ref="F3:S3"/>
    <mergeCell ref="A7:A8"/>
    <mergeCell ref="A9:A10"/>
    <mergeCell ref="A15:A16"/>
    <mergeCell ref="F19:H19"/>
    <mergeCell ref="I19:K19"/>
    <mergeCell ref="L19:N19"/>
    <mergeCell ref="O19:Q19"/>
    <mergeCell ref="E2:T2"/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45" zoomScaleSheetLayoutView="145" workbookViewId="0">
      <selection activeCell="E2" sqref="E2:T2"/>
    </sheetView>
  </sheetViews>
  <sheetFormatPr defaultRowHeight="14.4"/>
  <cols>
    <col min="1" max="1" width="2.296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</cols>
  <sheetData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14</v>
      </c>
      <c r="V2" s="52"/>
      <c r="W2" s="52"/>
      <c r="X2" s="52"/>
      <c r="Y2" s="52"/>
      <c r="Z2" s="52"/>
    </row>
    <row r="3" spans="1:26" s="9" customFormat="1" ht="15" thickTop="1">
      <c r="A3" s="55"/>
      <c r="B3" s="207"/>
      <c r="C3" s="207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5"/>
      <c r="B4" s="112"/>
      <c r="C4" s="112"/>
      <c r="D4" s="10"/>
      <c r="E4" s="10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0"/>
      <c r="U4" s="10"/>
      <c r="V4" s="10"/>
      <c r="W4" s="10"/>
      <c r="X4" s="10"/>
      <c r="Y4" s="10"/>
      <c r="Z4" s="10"/>
    </row>
    <row r="5" spans="1:26" ht="18" customHeight="1" thickBot="1">
      <c r="B5" s="206" t="s">
        <v>75</v>
      </c>
      <c r="C5" s="206"/>
      <c r="D5" s="206"/>
      <c r="E5" s="1"/>
      <c r="F5" s="1"/>
      <c r="G5" s="1"/>
      <c r="H5" s="1"/>
      <c r="I5" s="1"/>
      <c r="J5" s="1"/>
      <c r="K5" s="1"/>
      <c r="L5" s="1"/>
      <c r="M5" s="35"/>
      <c r="N5" s="3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114" t="s">
        <v>5</v>
      </c>
      <c r="C6" s="115"/>
      <c r="D6" s="116" t="s">
        <v>6</v>
      </c>
      <c r="E6" s="117"/>
      <c r="F6" s="115"/>
      <c r="G6" s="116" t="s">
        <v>9</v>
      </c>
      <c r="H6" s="117"/>
      <c r="I6" s="115"/>
      <c r="J6" s="116" t="s">
        <v>0</v>
      </c>
      <c r="K6" s="117"/>
      <c r="L6" s="115"/>
      <c r="M6" s="116" t="s">
        <v>10</v>
      </c>
      <c r="N6" s="117"/>
      <c r="O6" s="115"/>
      <c r="P6" s="116" t="s">
        <v>1</v>
      </c>
      <c r="Q6" s="117"/>
      <c r="R6" s="115"/>
      <c r="S6" s="116" t="s">
        <v>2</v>
      </c>
      <c r="T6" s="117"/>
      <c r="U6" s="115"/>
      <c r="V6" s="116" t="s">
        <v>11</v>
      </c>
      <c r="W6" s="117"/>
      <c r="X6" s="115"/>
      <c r="Y6" s="116" t="s">
        <v>7</v>
      </c>
      <c r="Z6" s="118"/>
    </row>
    <row r="7" spans="1:26" ht="15" thickBot="1">
      <c r="B7" s="119" t="s">
        <v>15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120" t="s">
        <v>4</v>
      </c>
    </row>
    <row r="8" spans="1:26" s="48" customFormat="1" ht="13.5" customHeight="1" thickTop="1">
      <c r="A8" s="191">
        <v>4</v>
      </c>
      <c r="B8" s="121" t="s">
        <v>12</v>
      </c>
      <c r="C8" s="25" t="str">
        <f>[23]결승기록지!$C$11</f>
        <v>곽의찬</v>
      </c>
      <c r="D8" s="26" t="str">
        <f>[23]결승기록지!$E$11</f>
        <v>월배중</v>
      </c>
      <c r="E8" s="27" t="str">
        <f>[23]결승기록지!$F$11</f>
        <v>11.74</v>
      </c>
      <c r="F8" s="25" t="str">
        <f>[23]결승기록지!$C$12</f>
        <v>김동진</v>
      </c>
      <c r="G8" s="26" t="str">
        <f>[23]결승기록지!$E$12</f>
        <v>월배중</v>
      </c>
      <c r="H8" s="27" t="str">
        <f>[23]결승기록지!$F$12</f>
        <v>12.29</v>
      </c>
      <c r="I8" s="25" t="str">
        <f>[23]결승기록지!$C$13</f>
        <v>한선욱</v>
      </c>
      <c r="J8" s="26" t="str">
        <f>[23]결승기록지!$E$13</f>
        <v>전남체육중</v>
      </c>
      <c r="K8" s="27" t="str">
        <f>[23]결승기록지!$F$13</f>
        <v>12.45</v>
      </c>
      <c r="L8" s="25" t="str">
        <f>[23]결승기록지!$C$14</f>
        <v>한지상</v>
      </c>
      <c r="M8" s="26" t="str">
        <f>[23]결승기록지!$E$14</f>
        <v>성보중</v>
      </c>
      <c r="N8" s="27" t="str">
        <f>[23]결승기록지!$F$14</f>
        <v>12.62</v>
      </c>
      <c r="O8" s="25" t="str">
        <f>[23]결승기록지!$C$15</f>
        <v>유환희</v>
      </c>
      <c r="P8" s="26" t="str">
        <f>[23]결승기록지!$E$15</f>
        <v>온양용화중</v>
      </c>
      <c r="Q8" s="27" t="str">
        <f>[23]결승기록지!$F$15</f>
        <v>12.64</v>
      </c>
      <c r="R8" s="25" t="str">
        <f>[23]결승기록지!$C$16</f>
        <v>나도원</v>
      </c>
      <c r="S8" s="26" t="str">
        <f>[23]결승기록지!$E$16</f>
        <v>경기송운중</v>
      </c>
      <c r="T8" s="27" t="str">
        <f>[23]결승기록지!$F$16</f>
        <v>13.21</v>
      </c>
      <c r="U8" s="25" t="str">
        <f>[23]결승기록지!$C$17</f>
        <v>이승윤</v>
      </c>
      <c r="V8" s="26" t="str">
        <f>[23]결승기록지!$E$17</f>
        <v>월배중</v>
      </c>
      <c r="W8" s="27" t="str">
        <f>[23]결승기록지!$F$17</f>
        <v>13.24</v>
      </c>
      <c r="X8" s="25" t="str">
        <f>[23]결승기록지!$C$18</f>
        <v>방호준</v>
      </c>
      <c r="Y8" s="26" t="str">
        <f>[23]결승기록지!$E$18</f>
        <v>경기대경중</v>
      </c>
      <c r="Z8" s="122" t="str">
        <f>[23]결승기록지!$F$18</f>
        <v>13.32</v>
      </c>
    </row>
    <row r="9" spans="1:26" s="48" customFormat="1" ht="13.5" customHeight="1">
      <c r="A9" s="191"/>
      <c r="B9" s="171" t="s">
        <v>16</v>
      </c>
      <c r="C9" s="68"/>
      <c r="D9" s="172" t="str">
        <f>[23]결승기록지!$G$8</f>
        <v>-0.9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</row>
    <row r="10" spans="1:26" s="48" customFormat="1" ht="13.5" customHeight="1">
      <c r="A10" s="54">
        <v>3</v>
      </c>
      <c r="B10" s="127" t="s">
        <v>39</v>
      </c>
      <c r="C10" s="29" t="str">
        <f>[24]결승기록지!$C$11</f>
        <v>양승우</v>
      </c>
      <c r="D10" s="30" t="str">
        <f>[24]결승기록지!$E$11</f>
        <v>서산중</v>
      </c>
      <c r="E10" s="31" t="str">
        <f>[24]결승기록지!$F$11</f>
        <v>53.79</v>
      </c>
      <c r="F10" s="29" t="str">
        <f>[24]결승기록지!$C$12</f>
        <v>윤영민</v>
      </c>
      <c r="G10" s="30" t="str">
        <f>[24]결승기록지!$E$12</f>
        <v>대흥중</v>
      </c>
      <c r="H10" s="31" t="str">
        <f>[24]결승기록지!$F$12</f>
        <v>55.37</v>
      </c>
      <c r="I10" s="29" t="str">
        <f>[24]결승기록지!$C$13</f>
        <v>이준민</v>
      </c>
      <c r="J10" s="30" t="str">
        <f>[24]결승기록지!$E$13</f>
        <v>행당중</v>
      </c>
      <c r="K10" s="31" t="str">
        <f>[24]결승기록지!$F$13</f>
        <v>56.68</v>
      </c>
      <c r="L10" s="29" t="str">
        <f>[24]결승기록지!$C$14</f>
        <v>강귀훈</v>
      </c>
      <c r="M10" s="30" t="str">
        <f>[24]결승기록지!$E$14</f>
        <v>전남체육중</v>
      </c>
      <c r="N10" s="31" t="str">
        <f>[24]결승기록지!$F$14</f>
        <v>57.54</v>
      </c>
      <c r="O10" s="29" t="str">
        <f>[24]결승기록지!$C$15</f>
        <v>최우성</v>
      </c>
      <c r="P10" s="30" t="str">
        <f>[24]결승기록지!$E$15</f>
        <v>경산중</v>
      </c>
      <c r="Q10" s="31" t="str">
        <f>[24]결승기록지!$F$15</f>
        <v>57.96</v>
      </c>
      <c r="R10" s="29" t="str">
        <f>[24]결승기록지!$C$16</f>
        <v>장근오</v>
      </c>
      <c r="S10" s="30" t="str">
        <f>[24]결승기록지!$E$16</f>
        <v>비아중</v>
      </c>
      <c r="T10" s="31" t="str">
        <f>[24]결승기록지!$F$16</f>
        <v>59.18</v>
      </c>
      <c r="U10" s="29" t="str">
        <f>[24]결승기록지!$C$17</f>
        <v>황채우</v>
      </c>
      <c r="V10" s="30" t="str">
        <f>[24]결승기록지!$E$17</f>
        <v>조치원중</v>
      </c>
      <c r="W10" s="31" t="str">
        <f>[24]결승기록지!$F$17</f>
        <v>1:00.58</v>
      </c>
      <c r="X10" s="29" t="str">
        <f>[24]결승기록지!$C$18</f>
        <v>김민재</v>
      </c>
      <c r="Y10" s="30" t="str">
        <f>[24]결승기록지!$E$18</f>
        <v>제천내토중</v>
      </c>
      <c r="Z10" s="128" t="str">
        <f>[24]결승기록지!$F$18</f>
        <v>1:01.08</v>
      </c>
    </row>
    <row r="11" spans="1:26" s="48" customFormat="1" ht="13.5" customHeight="1">
      <c r="A11" s="54">
        <v>4</v>
      </c>
      <c r="B11" s="173" t="s">
        <v>40</v>
      </c>
      <c r="C11" s="32" t="str">
        <f>[25]결승기록지!$C$11</f>
        <v>심주완</v>
      </c>
      <c r="D11" s="33" t="str">
        <f>[25]결승기록지!$E$11</f>
        <v>배문중</v>
      </c>
      <c r="E11" s="31" t="str">
        <f>[25]결승기록지!$F$11</f>
        <v>4:31.50</v>
      </c>
      <c r="F11" s="32" t="str">
        <f>[25]결승기록지!$C$12</f>
        <v>최정유</v>
      </c>
      <c r="G11" s="33" t="str">
        <f>[25]결승기록지!$E$12</f>
        <v>전남체육중</v>
      </c>
      <c r="H11" s="31" t="str">
        <f>[25]결승기록지!$F$12</f>
        <v>4:41.75</v>
      </c>
      <c r="I11" s="32" t="str">
        <f>[25]결승기록지!$C$13</f>
        <v>김동희</v>
      </c>
      <c r="J11" s="33" t="str">
        <f>[25]결승기록지!$E$13</f>
        <v>충북영동중</v>
      </c>
      <c r="K11" s="31" t="str">
        <f>[25]결승기록지!$F$13</f>
        <v>4:41.80</v>
      </c>
      <c r="L11" s="32" t="str">
        <f>[25]결승기록지!$C$14</f>
        <v>황현석</v>
      </c>
      <c r="M11" s="33" t="str">
        <f>[25]결승기록지!$E$14</f>
        <v>남산중</v>
      </c>
      <c r="N11" s="31" t="str">
        <f>[25]결승기록지!$F$14</f>
        <v>4:50.02</v>
      </c>
      <c r="O11" s="32" t="str">
        <f>[25]결승기록지!$C$15</f>
        <v>정장우</v>
      </c>
      <c r="P11" s="33" t="str">
        <f>[25]결승기록지!$E$15</f>
        <v>경기봉담중</v>
      </c>
      <c r="Q11" s="31" t="str">
        <f>[25]결승기록지!$F$15</f>
        <v>4:50.27</v>
      </c>
      <c r="R11" s="32" t="str">
        <f>[25]결승기록지!$C$16</f>
        <v>최주은</v>
      </c>
      <c r="S11" s="33" t="str">
        <f>[25]결승기록지!$E$16</f>
        <v>이리동중</v>
      </c>
      <c r="T11" s="31" t="str">
        <f>[25]결승기록지!$F$16</f>
        <v>4:55.58</v>
      </c>
      <c r="U11" s="32" t="str">
        <f>[25]결승기록지!$C$17</f>
        <v>우재영</v>
      </c>
      <c r="V11" s="33" t="str">
        <f>[25]결승기록지!$E$17</f>
        <v>영주중</v>
      </c>
      <c r="W11" s="31" t="str">
        <f>[25]결승기록지!$F$17</f>
        <v>4:56.12</v>
      </c>
      <c r="X11" s="32" t="str">
        <f>[25]결승기록지!$C$18</f>
        <v>이태규</v>
      </c>
      <c r="Y11" s="33" t="str">
        <f>[25]결승기록지!$E$18</f>
        <v>전남체육중</v>
      </c>
      <c r="Z11" s="128" t="str">
        <f>[25]결승기록지!$F$18</f>
        <v>4:58.63</v>
      </c>
    </row>
    <row r="12" spans="1:26" s="48" customFormat="1" ht="13.5" customHeight="1">
      <c r="A12" s="191">
        <v>1</v>
      </c>
      <c r="B12" s="174" t="s">
        <v>21</v>
      </c>
      <c r="C12" s="175" t="str">
        <f>[26]멀리!$C$11</f>
        <v>손홍주</v>
      </c>
      <c r="D12" s="176" t="str">
        <f>[26]멀리!$E$11</f>
        <v>익산어양중</v>
      </c>
      <c r="E12" s="177" t="str">
        <f>[26]멀리!$F$11</f>
        <v>5.66</v>
      </c>
      <c r="F12" s="175" t="str">
        <f>[26]멀리!$C$12</f>
        <v>김민석</v>
      </c>
      <c r="G12" s="176" t="str">
        <f>[26]멀리!$E$12</f>
        <v>서생중</v>
      </c>
      <c r="H12" s="177" t="str">
        <f>[26]멀리!$F$12</f>
        <v>5.14</v>
      </c>
      <c r="I12" s="175" t="str">
        <f>[26]멀리!$C$13</f>
        <v>이성진</v>
      </c>
      <c r="J12" s="176" t="str">
        <f>[26]멀리!$E$13</f>
        <v>경기봉담중</v>
      </c>
      <c r="K12" s="177" t="str">
        <f>[26]멀리!$F$13</f>
        <v>4.54</v>
      </c>
      <c r="L12" s="175" t="str">
        <f>[26]멀리!$C$14</f>
        <v>정민후</v>
      </c>
      <c r="M12" s="176" t="str">
        <f>[26]멀리!$E$14</f>
        <v>행당중</v>
      </c>
      <c r="N12" s="177" t="str">
        <f>[26]멀리!$F$14</f>
        <v>4.33</v>
      </c>
      <c r="O12" s="175"/>
      <c r="P12" s="176"/>
      <c r="Q12" s="177"/>
      <c r="R12" s="175"/>
      <c r="S12" s="176"/>
      <c r="T12" s="177"/>
      <c r="U12" s="175"/>
      <c r="V12" s="176"/>
      <c r="W12" s="177"/>
      <c r="X12" s="175"/>
      <c r="Y12" s="176"/>
      <c r="Z12" s="178"/>
    </row>
    <row r="13" spans="1:26" s="48" customFormat="1" ht="13.5" customHeight="1">
      <c r="A13" s="191"/>
      <c r="B13" s="171" t="s">
        <v>16</v>
      </c>
      <c r="C13" s="68"/>
      <c r="D13" s="136" t="str">
        <f>[26]멀리!$G$11</f>
        <v>-0.1</v>
      </c>
      <c r="E13" s="69"/>
      <c r="F13" s="68"/>
      <c r="G13" s="136" t="str">
        <f>[26]멀리!$G$12</f>
        <v>-0.8</v>
      </c>
      <c r="H13" s="69"/>
      <c r="I13" s="68"/>
      <c r="J13" s="136" t="str">
        <f>[26]멀리!$G$13</f>
        <v>-0.7</v>
      </c>
      <c r="K13" s="69"/>
      <c r="L13" s="68"/>
      <c r="M13" s="136" t="str">
        <f>[26]멀리!$G$14</f>
        <v>0.1</v>
      </c>
      <c r="N13" s="69"/>
      <c r="O13" s="68"/>
      <c r="P13" s="136"/>
      <c r="Q13" s="69"/>
      <c r="R13" s="68"/>
      <c r="S13" s="136"/>
      <c r="T13" s="69"/>
      <c r="U13" s="68"/>
      <c r="V13" s="136"/>
      <c r="W13" s="69"/>
      <c r="X13" s="68"/>
      <c r="Y13" s="136"/>
      <c r="Z13" s="179"/>
    </row>
    <row r="14" spans="1:26" s="48" customFormat="1" ht="13.5" customHeight="1" thickBot="1">
      <c r="A14" s="54">
        <v>2</v>
      </c>
      <c r="B14" s="159" t="s">
        <v>22</v>
      </c>
      <c r="C14" s="167" t="str">
        <f>[27]포환!$C$11</f>
        <v>박시훈</v>
      </c>
      <c r="D14" s="168" t="str">
        <f>[27]포환!$E$11</f>
        <v>구미인덕중</v>
      </c>
      <c r="E14" s="169" t="str">
        <f>[27]포환!$F$11</f>
        <v>17.71</v>
      </c>
      <c r="F14" s="167" t="str">
        <f>[27]포환!$C$12</f>
        <v>오현수</v>
      </c>
      <c r="G14" s="168" t="str">
        <f>[27]포환!$E$12</f>
        <v>대흥중</v>
      </c>
      <c r="H14" s="169" t="str">
        <f>[27]포환!$F$12</f>
        <v>12.65</v>
      </c>
      <c r="I14" s="167" t="str">
        <f>[27]포환!$C$13</f>
        <v>이지환</v>
      </c>
      <c r="J14" s="168" t="str">
        <f>[27]포환!$E$13</f>
        <v>천호중</v>
      </c>
      <c r="K14" s="169" t="str">
        <f>[27]포환!$F$13</f>
        <v>11.78</v>
      </c>
      <c r="L14" s="167" t="str">
        <f>[27]포환!$C$14</f>
        <v>이정호</v>
      </c>
      <c r="M14" s="168" t="str">
        <f>[27]포환!$E$14</f>
        <v>조치원중</v>
      </c>
      <c r="N14" s="169" t="str">
        <f>[27]포환!$F$14</f>
        <v>9.23</v>
      </c>
      <c r="O14" s="167" t="str">
        <f>[27]포환!$C$15</f>
        <v>김대안</v>
      </c>
      <c r="P14" s="168" t="str">
        <f>[27]포환!$E$15</f>
        <v>군위중</v>
      </c>
      <c r="Q14" s="169" t="str">
        <f>[27]포환!$F$15</f>
        <v>9.07</v>
      </c>
      <c r="R14" s="167"/>
      <c r="S14" s="168"/>
      <c r="T14" s="169"/>
      <c r="U14" s="167"/>
      <c r="V14" s="168"/>
      <c r="W14" s="169"/>
      <c r="X14" s="167"/>
      <c r="Y14" s="168"/>
      <c r="Z14" s="170"/>
    </row>
    <row r="15" spans="1:26">
      <c r="A15" s="54"/>
    </row>
    <row r="16" spans="1:26">
      <c r="A16" s="54"/>
    </row>
    <row r="17" spans="1:26" ht="18" customHeight="1" thickBot="1">
      <c r="A17" s="54"/>
      <c r="B17" s="206" t="s">
        <v>76</v>
      </c>
      <c r="C17" s="206"/>
      <c r="D17" s="20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4"/>
      <c r="B18" s="114" t="s">
        <v>5</v>
      </c>
      <c r="C18" s="115"/>
      <c r="D18" s="116" t="s">
        <v>6</v>
      </c>
      <c r="E18" s="117"/>
      <c r="F18" s="115"/>
      <c r="G18" s="116" t="s">
        <v>9</v>
      </c>
      <c r="H18" s="117"/>
      <c r="I18" s="115"/>
      <c r="J18" s="116" t="s">
        <v>0</v>
      </c>
      <c r="K18" s="117"/>
      <c r="L18" s="115"/>
      <c r="M18" s="116" t="s">
        <v>10</v>
      </c>
      <c r="N18" s="117"/>
      <c r="O18" s="115"/>
      <c r="P18" s="116" t="s">
        <v>1</v>
      </c>
      <c r="Q18" s="117"/>
      <c r="R18" s="115"/>
      <c r="S18" s="116" t="s">
        <v>2</v>
      </c>
      <c r="T18" s="117"/>
      <c r="U18" s="115"/>
      <c r="V18" s="116" t="s">
        <v>11</v>
      </c>
      <c r="W18" s="117"/>
      <c r="X18" s="115"/>
      <c r="Y18" s="116" t="s">
        <v>7</v>
      </c>
      <c r="Z18" s="118"/>
    </row>
    <row r="19" spans="1:26" ht="15" thickBot="1">
      <c r="A19" s="54"/>
      <c r="B19" s="119" t="s">
        <v>15</v>
      </c>
      <c r="C19" s="5" t="s">
        <v>3</v>
      </c>
      <c r="D19" s="5" t="s">
        <v>8</v>
      </c>
      <c r="E19" s="5" t="s">
        <v>4</v>
      </c>
      <c r="F19" s="5" t="s">
        <v>3</v>
      </c>
      <c r="G19" s="5" t="s">
        <v>8</v>
      </c>
      <c r="H19" s="5" t="s">
        <v>4</v>
      </c>
      <c r="I19" s="5" t="s">
        <v>3</v>
      </c>
      <c r="J19" s="5" t="s">
        <v>8</v>
      </c>
      <c r="K19" s="5" t="s">
        <v>4</v>
      </c>
      <c r="L19" s="5" t="s">
        <v>3</v>
      </c>
      <c r="M19" s="5" t="s">
        <v>8</v>
      </c>
      <c r="N19" s="5" t="s">
        <v>4</v>
      </c>
      <c r="O19" s="5" t="s">
        <v>3</v>
      </c>
      <c r="P19" s="5" t="s">
        <v>8</v>
      </c>
      <c r="Q19" s="5" t="s">
        <v>4</v>
      </c>
      <c r="R19" s="5" t="s">
        <v>3</v>
      </c>
      <c r="S19" s="5" t="s">
        <v>8</v>
      </c>
      <c r="T19" s="5" t="s">
        <v>4</v>
      </c>
      <c r="U19" s="5" t="s">
        <v>3</v>
      </c>
      <c r="V19" s="5" t="s">
        <v>8</v>
      </c>
      <c r="W19" s="5" t="s">
        <v>4</v>
      </c>
      <c r="X19" s="5" t="s">
        <v>3</v>
      </c>
      <c r="Y19" s="5" t="s">
        <v>8</v>
      </c>
      <c r="Z19" s="120" t="s">
        <v>4</v>
      </c>
    </row>
    <row r="20" spans="1:26" s="49" customFormat="1" ht="13.5" customHeight="1" thickTop="1">
      <c r="A20" s="191">
        <v>4</v>
      </c>
      <c r="B20" s="121" t="s">
        <v>12</v>
      </c>
      <c r="C20" s="25" t="str">
        <f>[28]결승기록지!$C$11</f>
        <v>오소희</v>
      </c>
      <c r="D20" s="26" t="str">
        <f>[28]결승기록지!$E$11</f>
        <v>인화여자중</v>
      </c>
      <c r="E20" s="27" t="str">
        <f>[28]결승기록지!$F$11</f>
        <v>12.78</v>
      </c>
      <c r="F20" s="25" t="str">
        <f>[28]결승기록지!$C$12</f>
        <v>전은우</v>
      </c>
      <c r="G20" s="26" t="str">
        <f>[28]결승기록지!$E$12</f>
        <v>경기덕계중</v>
      </c>
      <c r="H20" s="27" t="str">
        <f>[28]결승기록지!$F$12</f>
        <v>12.95</v>
      </c>
      <c r="I20" s="25" t="str">
        <f>[28]결승기록지!$C$13</f>
        <v>박지영</v>
      </c>
      <c r="J20" s="26" t="str">
        <f>[28]결승기록지!$E$13</f>
        <v>장산중</v>
      </c>
      <c r="K20" s="27" t="str">
        <f>[28]결승기록지!$F$13</f>
        <v>12.97</v>
      </c>
      <c r="L20" s="25" t="str">
        <f>[28]결승기록지!$C$14</f>
        <v>김아진</v>
      </c>
      <c r="M20" s="26" t="str">
        <f>[28]결승기록지!$E$14</f>
        <v>경기관양중</v>
      </c>
      <c r="N20" s="27" t="str">
        <f>[28]결승기록지!$F$14</f>
        <v>13.08</v>
      </c>
      <c r="O20" s="25" t="str">
        <f>[28]결승기록지!$C$15</f>
        <v>이현채</v>
      </c>
      <c r="P20" s="26" t="str">
        <f>[28]결승기록지!$E$15</f>
        <v>경명여자중</v>
      </c>
      <c r="Q20" s="27" t="str">
        <f>[28]결승기록지!$F$15</f>
        <v>13.34</v>
      </c>
      <c r="R20" s="25" t="str">
        <f>[28]결승기록지!$C$16</f>
        <v>김영은</v>
      </c>
      <c r="S20" s="26" t="str">
        <f>[28]결승기록지!$E$16</f>
        <v>온양용화중</v>
      </c>
      <c r="T20" s="27" t="str">
        <f>[28]결승기록지!$F$16</f>
        <v>13.91</v>
      </c>
      <c r="U20" s="25" t="str">
        <f>[28]결승기록지!$C$17</f>
        <v>최윤채</v>
      </c>
      <c r="V20" s="26" t="str">
        <f>[28]결승기록지!$E$17</f>
        <v>북삼중</v>
      </c>
      <c r="W20" s="27" t="str">
        <f>[28]결승기록지!$F$17</f>
        <v>13.96</v>
      </c>
      <c r="X20" s="25" t="str">
        <f>[28]결승기록지!$C$18</f>
        <v>조은서</v>
      </c>
      <c r="Y20" s="26" t="str">
        <f>[28]결승기록지!$E$18</f>
        <v>북삼중</v>
      </c>
      <c r="Z20" s="122" t="str">
        <f>[28]결승기록지!$F$18</f>
        <v>13.97</v>
      </c>
    </row>
    <row r="21" spans="1:26" s="49" customFormat="1" ht="13.5" customHeight="1">
      <c r="A21" s="191"/>
      <c r="B21" s="171" t="s">
        <v>16</v>
      </c>
      <c r="C21" s="68"/>
      <c r="D21" s="28" t="str">
        <f>[28]결승기록지!$G$8</f>
        <v>0.4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</row>
    <row r="22" spans="1:26" s="49" customFormat="1" ht="13.5" customHeight="1">
      <c r="A22" s="55">
        <v>3</v>
      </c>
      <c r="B22" s="127" t="s">
        <v>39</v>
      </c>
      <c r="C22" s="29" t="str">
        <f>[29]결승기록지!$C$11</f>
        <v>이민경</v>
      </c>
      <c r="D22" s="30" t="str">
        <f>[29]결승기록지!$E$11</f>
        <v>경기송운중</v>
      </c>
      <c r="E22" s="31" t="str">
        <f>[29]결승기록지!$F$11</f>
        <v>1:02.41</v>
      </c>
      <c r="F22" s="29" t="str">
        <f>[29]결승기록지!$C$12</f>
        <v>이시현</v>
      </c>
      <c r="G22" s="30" t="str">
        <f>[29]결승기록지!$E$12</f>
        <v>경기관양중</v>
      </c>
      <c r="H22" s="31" t="str">
        <f>[29]결승기록지!$F$12</f>
        <v>1:03.47</v>
      </c>
      <c r="I22" s="29" t="str">
        <f>[29]결승기록지!$C$13</f>
        <v>여슬아</v>
      </c>
      <c r="J22" s="30" t="str">
        <f>[29]결승기록지!$E$13</f>
        <v>경기송운중</v>
      </c>
      <c r="K22" s="31" t="str">
        <f>[29]결승기록지!$F$13</f>
        <v>1:04.12</v>
      </c>
      <c r="L22" s="29" t="str">
        <f>[29]결승기록지!$C$14</f>
        <v>성시은</v>
      </c>
      <c r="M22" s="30" t="str">
        <f>[29]결승기록지!$E$14</f>
        <v>상주여자중</v>
      </c>
      <c r="N22" s="31" t="str">
        <f>[29]결승기록지!$F$14</f>
        <v>1:04.95</v>
      </c>
      <c r="O22" s="29" t="str">
        <f>[29]결승기록지!$C$15</f>
        <v>안채진</v>
      </c>
      <c r="P22" s="30" t="str">
        <f>[29]결승기록지!$E$15</f>
        <v>신정여자중</v>
      </c>
      <c r="Q22" s="31" t="str">
        <f>[29]결승기록지!$F$15</f>
        <v>1:09.61</v>
      </c>
      <c r="R22" s="29" t="str">
        <f>[29]결승기록지!$C$16</f>
        <v>박정빈</v>
      </c>
      <c r="S22" s="30" t="str">
        <f>[29]결승기록지!$E$16</f>
        <v>문경여자중</v>
      </c>
      <c r="T22" s="31" t="str">
        <f>[29]결승기록지!$F$16</f>
        <v>1:10.62</v>
      </c>
      <c r="U22" s="29" t="str">
        <f>[29]결승기록지!$C$17</f>
        <v>추윤아</v>
      </c>
      <c r="V22" s="30" t="str">
        <f>[29]결승기록지!$E$17</f>
        <v>가좌여자중</v>
      </c>
      <c r="W22" s="31" t="str">
        <f>[29]결승기록지!$F$17</f>
        <v>1:13.46</v>
      </c>
      <c r="X22" s="29"/>
      <c r="Y22" s="30"/>
      <c r="Z22" s="128"/>
    </row>
    <row r="23" spans="1:26" s="49" customFormat="1" ht="13.5" customHeight="1">
      <c r="A23" s="55">
        <v>4</v>
      </c>
      <c r="B23" s="173" t="s">
        <v>40</v>
      </c>
      <c r="C23" s="32" t="str">
        <f>[30]결승기록지!$C$11</f>
        <v>신예진</v>
      </c>
      <c r="D23" s="33" t="str">
        <f>[30]결승기록지!$E$11</f>
        <v>신정여자중</v>
      </c>
      <c r="E23" s="34" t="str">
        <f>[30]결승기록지!$F$11</f>
        <v>4:49.92</v>
      </c>
      <c r="F23" s="32" t="str">
        <f>[30]결승기록지!$C$12</f>
        <v>이서현</v>
      </c>
      <c r="G23" s="33" t="str">
        <f>[30]결승기록지!$E$12</f>
        <v>홍성여자중</v>
      </c>
      <c r="H23" s="34" t="str">
        <f>[30]결승기록지!$F$12</f>
        <v>4;56.57</v>
      </c>
      <c r="I23" s="32" t="str">
        <f>[30]결승기록지!$C$13</f>
        <v>장밀아</v>
      </c>
      <c r="J23" s="33" t="str">
        <f>[30]결승기록지!$E$13</f>
        <v>전남체육중</v>
      </c>
      <c r="K23" s="34" t="str">
        <f>[30]결승기록지!$F$13</f>
        <v>5:18.71</v>
      </c>
      <c r="L23" s="32" t="str">
        <f>[30]결승기록지!$C$14</f>
        <v>강민서</v>
      </c>
      <c r="M23" s="33" t="str">
        <f>[30]결승기록지!$E$14</f>
        <v>옥천여자중</v>
      </c>
      <c r="N23" s="34" t="str">
        <f>[30]결승기록지!$F$14</f>
        <v>5:31.38</v>
      </c>
      <c r="O23" s="32" t="str">
        <f>[30]결승기록지!$C$15</f>
        <v>하경은</v>
      </c>
      <c r="P23" s="33" t="str">
        <f>[30]결승기록지!$E$15</f>
        <v>다산중</v>
      </c>
      <c r="Q23" s="34" t="str">
        <f>[30]결승기록지!$F$15</f>
        <v>5:32.50</v>
      </c>
      <c r="R23" s="32" t="str">
        <f>[30]결승기록지!$C$16</f>
        <v>김나경</v>
      </c>
      <c r="S23" s="33" t="str">
        <f>[30]결승기록지!$E$16</f>
        <v>성보중</v>
      </c>
      <c r="T23" s="34" t="str">
        <f>[30]결승기록지!$F$16</f>
        <v>5:36.04</v>
      </c>
      <c r="U23" s="32" t="str">
        <f>[30]결승기록지!$C$17</f>
        <v>박리우</v>
      </c>
      <c r="V23" s="33" t="str">
        <f>[30]결승기록지!$E$17</f>
        <v>화천중</v>
      </c>
      <c r="W23" s="34" t="str">
        <f>[30]결승기록지!$F$17</f>
        <v>5:47.17</v>
      </c>
      <c r="X23" s="32" t="str">
        <f>[30]결승기록지!$C$18</f>
        <v>구민경</v>
      </c>
      <c r="Y23" s="33" t="str">
        <f>[30]결승기록지!$E$18</f>
        <v>상주여자중</v>
      </c>
      <c r="Z23" s="180" t="str">
        <f>[30]결승기록지!$F$18</f>
        <v>5:50.34</v>
      </c>
    </row>
    <row r="24" spans="1:26" s="48" customFormat="1" ht="13.5" customHeight="1">
      <c r="A24" s="203">
        <v>2</v>
      </c>
      <c r="B24" s="174" t="s">
        <v>21</v>
      </c>
      <c r="C24" s="175" t="str">
        <f>[31]멀리!$C$11</f>
        <v>강서영</v>
      </c>
      <c r="D24" s="176" t="str">
        <f>[31]멀리!$E$11</f>
        <v>익산어양중</v>
      </c>
      <c r="E24" s="181" t="str">
        <f>[31]멀리!$F$11</f>
        <v>5.00</v>
      </c>
      <c r="F24" s="175" t="str">
        <f>[31]멀리!$C$12</f>
        <v>최지현</v>
      </c>
      <c r="G24" s="176" t="str">
        <f>[31]멀리!$E$12</f>
        <v>상주여자중</v>
      </c>
      <c r="H24" s="177">
        <f>[31]멀리!$F$12</f>
        <v>4.68</v>
      </c>
      <c r="I24" s="175" t="str">
        <f>[31]멀리!$C$13</f>
        <v>신예빈</v>
      </c>
      <c r="J24" s="176" t="str">
        <f>[31]멀리!$E$13</f>
        <v>경기관양중</v>
      </c>
      <c r="K24" s="177">
        <f>[31]멀리!$F$13</f>
        <v>4.67</v>
      </c>
      <c r="L24" s="175" t="str">
        <f>[31]멀리!$C$14</f>
        <v>신소민</v>
      </c>
      <c r="M24" s="176" t="str">
        <f>[31]멀리!$E$14</f>
        <v>경기가평중</v>
      </c>
      <c r="N24" s="177">
        <f>[31]멀리!$F$14</f>
        <v>4.66</v>
      </c>
      <c r="O24" s="175" t="str">
        <f>[31]멀리!$C$15</f>
        <v>전시연</v>
      </c>
      <c r="P24" s="176" t="str">
        <f>[31]멀리!$E$15</f>
        <v>대흥중</v>
      </c>
      <c r="Q24" s="177">
        <f>[31]멀리!$F$15</f>
        <v>4.5199999999999996</v>
      </c>
      <c r="R24" s="175" t="str">
        <f>[31]멀리!$C$16</f>
        <v>송해빈</v>
      </c>
      <c r="S24" s="176" t="str">
        <f>[31]멀리!$E$16</f>
        <v>전남체육중</v>
      </c>
      <c r="T24" s="181" t="str">
        <f>[31]멀리!$F$16</f>
        <v>4.50</v>
      </c>
      <c r="U24" s="175"/>
      <c r="V24" s="176"/>
      <c r="W24" s="177"/>
      <c r="X24" s="175"/>
      <c r="Y24" s="176"/>
      <c r="Z24" s="178"/>
    </row>
    <row r="25" spans="1:26" s="48" customFormat="1" ht="13.5" customHeight="1">
      <c r="A25" s="203"/>
      <c r="B25" s="171" t="s">
        <v>16</v>
      </c>
      <c r="C25" s="68"/>
      <c r="D25" s="136">
        <f>[31]멀리!$G$11</f>
        <v>1.8</v>
      </c>
      <c r="E25" s="69"/>
      <c r="F25" s="68"/>
      <c r="G25" s="136">
        <f>[31]멀리!$G$12</f>
        <v>0.3</v>
      </c>
      <c r="H25" s="69"/>
      <c r="I25" s="68"/>
      <c r="J25" s="136">
        <v>2.2000000000000002</v>
      </c>
      <c r="K25" s="182" t="s">
        <v>61</v>
      </c>
      <c r="L25" s="68"/>
      <c r="M25" s="136">
        <f>[31]멀리!$G$14</f>
        <v>1.5</v>
      </c>
      <c r="N25" s="69"/>
      <c r="O25" s="68"/>
      <c r="P25" s="136">
        <v>2.2000000000000002</v>
      </c>
      <c r="Q25" s="182" t="s">
        <v>61</v>
      </c>
      <c r="R25" s="68"/>
      <c r="S25" s="28" t="str">
        <f>[31]멀리!$G$16</f>
        <v>1.0</v>
      </c>
      <c r="T25" s="69"/>
      <c r="U25" s="68"/>
      <c r="V25" s="136"/>
      <c r="W25" s="69"/>
      <c r="X25" s="68"/>
      <c r="Y25" s="136"/>
      <c r="Z25" s="137"/>
    </row>
    <row r="26" spans="1:26" s="48" customFormat="1" ht="13.5" customHeight="1" thickBot="1">
      <c r="A26" s="54">
        <v>2</v>
      </c>
      <c r="B26" s="159" t="s">
        <v>22</v>
      </c>
      <c r="C26" s="167" t="str">
        <f>[31]포환!$C$11</f>
        <v>양채민</v>
      </c>
      <c r="D26" s="168" t="str">
        <f>[31]포환!$E$11</f>
        <v>전라중</v>
      </c>
      <c r="E26" s="169" t="str">
        <f>[31]포환!$F$11</f>
        <v>11.27</v>
      </c>
      <c r="F26" s="167" t="str">
        <f>[31]포환!$C$12</f>
        <v>김해미</v>
      </c>
      <c r="G26" s="168" t="str">
        <f>[31]포환!$E$12</f>
        <v>경북성남여자중</v>
      </c>
      <c r="H26" s="169" t="str">
        <f>[31]포환!$F$12</f>
        <v>10.85</v>
      </c>
      <c r="I26" s="167" t="str">
        <f>[31]포환!$C$13</f>
        <v>정현지</v>
      </c>
      <c r="J26" s="168" t="str">
        <f>[31]포환!$E$13</f>
        <v>비아중</v>
      </c>
      <c r="K26" s="169" t="str">
        <f>[31]포환!$F$13</f>
        <v>5.01</v>
      </c>
      <c r="L26" s="167"/>
      <c r="M26" s="168"/>
      <c r="N26" s="169"/>
      <c r="O26" s="167"/>
      <c r="P26" s="168"/>
      <c r="Q26" s="183"/>
      <c r="R26" s="167"/>
      <c r="S26" s="168"/>
      <c r="T26" s="169"/>
      <c r="U26" s="167"/>
      <c r="V26" s="168"/>
      <c r="W26" s="169"/>
      <c r="X26" s="167"/>
      <c r="Y26" s="168"/>
      <c r="Z26" s="184"/>
    </row>
    <row r="27" spans="1:26">
      <c r="A27" s="57"/>
    </row>
    <row r="28" spans="1:26">
      <c r="A28" s="57"/>
    </row>
    <row r="29" spans="1:26">
      <c r="A29" s="57"/>
    </row>
    <row r="30" spans="1:26">
      <c r="A30" s="57"/>
    </row>
    <row r="31" spans="1:26">
      <c r="A31" s="57"/>
    </row>
    <row r="32" spans="1:26">
      <c r="A32" s="57"/>
    </row>
    <row r="33" spans="1:1">
      <c r="A33" s="57"/>
    </row>
    <row r="34" spans="1:1">
      <c r="A34" s="57"/>
    </row>
    <row r="35" spans="1:1">
      <c r="A35" s="57"/>
    </row>
    <row r="36" spans="1:1">
      <c r="A36" s="57"/>
    </row>
    <row r="37" spans="1:1">
      <c r="A37" s="57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tabSelected="1" view="pageBreakPreview" topLeftCell="C9" zoomScale="175" zoomScaleSheetLayoutView="175" workbookViewId="0">
      <selection activeCell="I18" sqref="I18"/>
    </sheetView>
  </sheetViews>
  <sheetFormatPr defaultRowHeight="14.4"/>
  <cols>
    <col min="1" max="1" width="2.296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296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296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296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296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296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296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296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296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296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296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296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296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296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296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296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296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296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296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296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296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296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296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296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296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296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296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296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296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296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296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296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296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296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296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296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296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296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296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296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296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296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296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296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296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296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296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296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296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296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296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296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296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296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296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296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296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296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296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296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296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296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296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296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38</v>
      </c>
      <c r="V2" s="52"/>
      <c r="W2" s="52"/>
      <c r="X2" s="52"/>
      <c r="Y2" s="52"/>
      <c r="Z2" s="52"/>
    </row>
    <row r="3" spans="1:26" s="9" customFormat="1" ht="15" thickTop="1">
      <c r="A3" s="55"/>
      <c r="B3" s="216" t="s">
        <v>58</v>
      </c>
      <c r="C3" s="216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24</v>
      </c>
      <c r="C5" s="2"/>
      <c r="D5" s="3" t="s">
        <v>25</v>
      </c>
      <c r="E5" s="4"/>
      <c r="F5" s="2"/>
      <c r="G5" s="3" t="s">
        <v>26</v>
      </c>
      <c r="H5" s="4"/>
      <c r="I5" s="2"/>
      <c r="J5" s="3" t="s">
        <v>27</v>
      </c>
      <c r="K5" s="4"/>
      <c r="L5" s="2"/>
      <c r="M5" s="3" t="s">
        <v>28</v>
      </c>
      <c r="N5" s="4"/>
      <c r="O5" s="2"/>
      <c r="P5" s="3" t="s">
        <v>29</v>
      </c>
      <c r="Q5" s="4"/>
      <c r="R5" s="2"/>
      <c r="S5" s="3" t="s">
        <v>30</v>
      </c>
      <c r="T5" s="4"/>
      <c r="U5" s="2"/>
      <c r="V5" s="3" t="s">
        <v>31</v>
      </c>
      <c r="W5" s="4"/>
      <c r="X5" s="2"/>
      <c r="Y5" s="3" t="s">
        <v>32</v>
      </c>
      <c r="Z5" s="4"/>
    </row>
    <row r="6" spans="1:26" ht="15" thickBot="1">
      <c r="B6" s="6" t="s">
        <v>33</v>
      </c>
      <c r="C6" s="5" t="s">
        <v>34</v>
      </c>
      <c r="D6" s="5" t="s">
        <v>35</v>
      </c>
      <c r="E6" s="5" t="s">
        <v>36</v>
      </c>
      <c r="F6" s="5" t="s">
        <v>34</v>
      </c>
      <c r="G6" s="5" t="s">
        <v>35</v>
      </c>
      <c r="H6" s="5" t="s">
        <v>36</v>
      </c>
      <c r="I6" s="5" t="s">
        <v>34</v>
      </c>
      <c r="J6" s="5" t="s">
        <v>35</v>
      </c>
      <c r="K6" s="5" t="s">
        <v>36</v>
      </c>
      <c r="L6" s="5" t="s">
        <v>34</v>
      </c>
      <c r="M6" s="5" t="s">
        <v>35</v>
      </c>
      <c r="N6" s="5" t="s">
        <v>36</v>
      </c>
      <c r="O6" s="5" t="s">
        <v>34</v>
      </c>
      <c r="P6" s="5" t="s">
        <v>35</v>
      </c>
      <c r="Q6" s="5" t="s">
        <v>36</v>
      </c>
      <c r="R6" s="5" t="s">
        <v>34</v>
      </c>
      <c r="S6" s="5" t="s">
        <v>35</v>
      </c>
      <c r="T6" s="5" t="s">
        <v>36</v>
      </c>
      <c r="U6" s="5" t="s">
        <v>34</v>
      </c>
      <c r="V6" s="5" t="s">
        <v>35</v>
      </c>
      <c r="W6" s="5" t="s">
        <v>36</v>
      </c>
      <c r="X6" s="5" t="s">
        <v>34</v>
      </c>
      <c r="Y6" s="5" t="s">
        <v>35</v>
      </c>
      <c r="Z6" s="5" t="s">
        <v>36</v>
      </c>
    </row>
    <row r="7" spans="1:26" s="75" customFormat="1" ht="13.5" customHeight="1" thickTop="1">
      <c r="A7" s="211">
        <v>1</v>
      </c>
      <c r="B7" s="12" t="s">
        <v>17</v>
      </c>
      <c r="C7" s="64" t="str">
        <f>[32]결승기록지!$C$11</f>
        <v>최진환</v>
      </c>
      <c r="D7" s="65" t="str">
        <f>[32]결승기록지!$E$11</f>
        <v>경기문산제일고</v>
      </c>
      <c r="E7" s="27" t="str">
        <f>[32]결승기록지!$F$11</f>
        <v>10.63</v>
      </c>
      <c r="F7" s="25" t="str">
        <f>[32]결승기록지!$C$12</f>
        <v>이성진</v>
      </c>
      <c r="G7" s="26" t="str">
        <f>[32]결승기록지!$E$12</f>
        <v>서울체육고</v>
      </c>
      <c r="H7" s="27" t="str">
        <f>[32]결승기록지!$F$12</f>
        <v>10.82</v>
      </c>
      <c r="I7" s="25" t="str">
        <f>[32]결승기록지!$C$13</f>
        <v>손지원</v>
      </c>
      <c r="J7" s="26" t="str">
        <f>[32]결승기록지!$E$13</f>
        <v>경기체육고</v>
      </c>
      <c r="K7" s="27" t="str">
        <f>[32]결승기록지!$F$13</f>
        <v>10.83</v>
      </c>
      <c r="L7" s="25" t="str">
        <f>[32]결승기록지!$C$14</f>
        <v>정인성</v>
      </c>
      <c r="M7" s="26" t="str">
        <f>[32]결승기록지!$E$14</f>
        <v>강원체육고</v>
      </c>
      <c r="N7" s="27" t="str">
        <f>[32]결승기록지!$F$14</f>
        <v>10.87</v>
      </c>
      <c r="O7" s="25" t="str">
        <f>[32]결승기록지!$C$15</f>
        <v>허재준</v>
      </c>
      <c r="P7" s="26" t="str">
        <f>[32]결승기록지!$E$15</f>
        <v>경남체육고</v>
      </c>
      <c r="Q7" s="27" t="str">
        <f>[32]결승기록지!$F$15</f>
        <v>10.93</v>
      </c>
      <c r="R7" s="25" t="str">
        <f>[32]결승기록지!$C$16</f>
        <v>김동하</v>
      </c>
      <c r="S7" s="26" t="str">
        <f>[32]결승기록지!$E$16</f>
        <v>경기체육고</v>
      </c>
      <c r="T7" s="27" t="str">
        <f>[32]결승기록지!$F$16</f>
        <v>11.02</v>
      </c>
      <c r="U7" s="25" t="str">
        <f>[32]결승기록지!$C$17</f>
        <v>김현욱</v>
      </c>
      <c r="V7" s="26" t="str">
        <f>[32]결승기록지!$E$17</f>
        <v>광주체육고</v>
      </c>
      <c r="W7" s="27" t="str">
        <f>[32]결승기록지!$F$17</f>
        <v>11.02</v>
      </c>
      <c r="X7" s="25" t="str">
        <f>[32]결승기록지!$C$18</f>
        <v>곽예환</v>
      </c>
      <c r="Y7" s="26" t="str">
        <f>[32]결승기록지!$E$18</f>
        <v>범어고</v>
      </c>
      <c r="Z7" s="27" t="str">
        <f>[32]결승기록지!$F$18</f>
        <v>11.09</v>
      </c>
    </row>
    <row r="8" spans="1:26" s="75" customFormat="1" ht="13.5" customHeight="1">
      <c r="A8" s="211"/>
      <c r="B8" s="13" t="s">
        <v>16</v>
      </c>
      <c r="C8" s="39"/>
      <c r="D8" s="40">
        <v>2.2000000000000002</v>
      </c>
      <c r="E8" s="110" t="s">
        <v>61</v>
      </c>
      <c r="F8" s="42"/>
      <c r="G8" s="40"/>
      <c r="H8" s="110"/>
      <c r="I8" s="42"/>
      <c r="J8" s="40"/>
      <c r="K8" s="110"/>
      <c r="L8" s="42"/>
      <c r="M8" s="40"/>
      <c r="N8" s="110"/>
      <c r="O8" s="42"/>
      <c r="P8" s="40"/>
      <c r="Q8" s="110"/>
      <c r="R8" s="42"/>
      <c r="S8" s="40"/>
      <c r="T8" s="110"/>
      <c r="U8" s="42"/>
      <c r="V8" s="40"/>
      <c r="W8" s="110"/>
      <c r="X8" s="42"/>
      <c r="Y8" s="40"/>
      <c r="Z8" s="110"/>
    </row>
    <row r="9" spans="1:26" s="75" customFormat="1" ht="13.5" customHeight="1">
      <c r="A9" s="211">
        <v>2</v>
      </c>
      <c r="B9" s="14" t="s">
        <v>18</v>
      </c>
      <c r="C9" s="36" t="str">
        <f>[33]결승기록지!$C$11</f>
        <v>최진환</v>
      </c>
      <c r="D9" s="37" t="str">
        <f>[33]결승기록지!$E$11</f>
        <v>경기문산제일고</v>
      </c>
      <c r="E9" s="38" t="str">
        <f>[33]결승기록지!$F$11</f>
        <v>21.83</v>
      </c>
      <c r="F9" s="36" t="str">
        <f>[33]결승기록지!$C$12</f>
        <v>최창희</v>
      </c>
      <c r="G9" s="37" t="str">
        <f>[33]결승기록지!$E$12</f>
        <v>경북체육고</v>
      </c>
      <c r="H9" s="38" t="str">
        <f>[33]결승기록지!$F$12</f>
        <v>22.00</v>
      </c>
      <c r="I9" s="36" t="str">
        <f>[33]결승기록지!$C$13</f>
        <v>문해진</v>
      </c>
      <c r="J9" s="37" t="str">
        <f>[33]결승기록지!$E$13</f>
        <v>전북체육고</v>
      </c>
      <c r="K9" s="38" t="str">
        <f>[33]결승기록지!$F$13</f>
        <v>22.02</v>
      </c>
      <c r="L9" s="36" t="str">
        <f>[33]결승기록지!$C$14</f>
        <v>정병철</v>
      </c>
      <c r="M9" s="37" t="str">
        <f>[33]결승기록지!$E$14</f>
        <v>경기유신고</v>
      </c>
      <c r="N9" s="38" t="str">
        <f>[33]결승기록지!$F$14</f>
        <v>22.56</v>
      </c>
      <c r="O9" s="36" t="str">
        <f>[33]결승기록지!$C$15</f>
        <v>김동하</v>
      </c>
      <c r="P9" s="37" t="str">
        <f>[33]결승기록지!$E$15</f>
        <v>경기체육고</v>
      </c>
      <c r="Q9" s="38" t="str">
        <f>[33]결승기록지!$F$15</f>
        <v>22.59</v>
      </c>
      <c r="R9" s="36" t="str">
        <f>[33]결승기록지!$C$16</f>
        <v>김현욱</v>
      </c>
      <c r="S9" s="37" t="str">
        <f>[33]결승기록지!$E$16</f>
        <v>광주체육고</v>
      </c>
      <c r="T9" s="38" t="str">
        <f>[33]결승기록지!$F$16</f>
        <v>23.04</v>
      </c>
      <c r="U9" s="36" t="str">
        <f>[33]결승기록지!$C$17</f>
        <v>조경환</v>
      </c>
      <c r="V9" s="37" t="str">
        <f>[33]결승기록지!$E$17</f>
        <v>경기덕계고</v>
      </c>
      <c r="W9" s="38" t="str">
        <f>[33]결승기록지!$F$17</f>
        <v>23.20</v>
      </c>
      <c r="X9" s="36"/>
      <c r="Y9" s="37"/>
      <c r="Z9" s="38"/>
    </row>
    <row r="10" spans="1:26" s="75" customFormat="1" ht="13.5" customHeight="1">
      <c r="A10" s="211"/>
      <c r="B10" s="13" t="s">
        <v>16</v>
      </c>
      <c r="C10" s="39"/>
      <c r="D10" s="40" t="str">
        <f>[33]결승기록지!$G$8</f>
        <v>-0.5</v>
      </c>
      <c r="E10" s="42"/>
      <c r="F10" s="42"/>
      <c r="G10" s="40"/>
      <c r="H10" s="42"/>
      <c r="I10" s="42"/>
      <c r="J10" s="40"/>
      <c r="K10" s="42"/>
      <c r="L10" s="42"/>
      <c r="M10" s="40"/>
      <c r="N10" s="42"/>
      <c r="O10" s="42"/>
      <c r="P10" s="40"/>
      <c r="Q10" s="42"/>
      <c r="R10" s="42"/>
      <c r="S10" s="40"/>
      <c r="T10" s="42"/>
      <c r="U10" s="42"/>
      <c r="V10" s="40"/>
      <c r="W10" s="42"/>
      <c r="X10" s="42"/>
      <c r="Y10" s="42"/>
      <c r="Z10" s="41"/>
    </row>
    <row r="11" spans="1:26" s="75" customFormat="1" ht="13.5" customHeight="1">
      <c r="A11" s="54">
        <v>1</v>
      </c>
      <c r="B11" s="15" t="s">
        <v>39</v>
      </c>
      <c r="C11" s="29" t="str">
        <f>[34]결승기록지!$C$11</f>
        <v>강민수</v>
      </c>
      <c r="D11" s="30" t="str">
        <f>[34]결승기록지!$E$11</f>
        <v>경남체육고</v>
      </c>
      <c r="E11" s="31" t="str">
        <f>[34]결승기록지!$F$11</f>
        <v>48.82</v>
      </c>
      <c r="F11" s="29" t="str">
        <f>[34]결승기록지!$C$12</f>
        <v>조휘인</v>
      </c>
      <c r="G11" s="30" t="str">
        <f>[34]결승기록지!$E$12</f>
        <v>경기덕계고</v>
      </c>
      <c r="H11" s="31" t="str">
        <f>[34]결승기록지!$F$12</f>
        <v>49.27</v>
      </c>
      <c r="I11" s="29" t="str">
        <f>[34]결승기록지!$C$13</f>
        <v>이현용</v>
      </c>
      <c r="J11" s="30" t="str">
        <f>[34]결승기록지!$E$13</f>
        <v>충북체육고</v>
      </c>
      <c r="K11" s="31" t="str">
        <f>[34]결승기록지!$F$13</f>
        <v>49.37</v>
      </c>
      <c r="L11" s="29" t="str">
        <f>[34]결승기록지!$C$14</f>
        <v>김태영</v>
      </c>
      <c r="M11" s="30" t="str">
        <f>[34]결승기록지!$E$14</f>
        <v>강원체육고</v>
      </c>
      <c r="N11" s="31" t="str">
        <f>[34]결승기록지!$F$14</f>
        <v>50.01</v>
      </c>
      <c r="O11" s="29" t="str">
        <f>[34]결승기록지!$C$15</f>
        <v>김동욱</v>
      </c>
      <c r="P11" s="30" t="str">
        <f>[34]결승기록지!$E$15</f>
        <v>전남체육고</v>
      </c>
      <c r="Q11" s="31" t="str">
        <f>[34]결승기록지!$F$15</f>
        <v>50.17</v>
      </c>
      <c r="R11" s="29" t="str">
        <f>[34]결승기록지!$C$16</f>
        <v>김석환</v>
      </c>
      <c r="S11" s="30" t="str">
        <f>[34]결승기록지!$E$16</f>
        <v>전남체육고</v>
      </c>
      <c r="T11" s="31" t="str">
        <f>[34]결승기록지!$F$16</f>
        <v>50.38</v>
      </c>
      <c r="U11" s="29" t="str">
        <f>[34]결승기록지!$C$17</f>
        <v>곽성철</v>
      </c>
      <c r="V11" s="30" t="str">
        <f>[34]결승기록지!$E$17</f>
        <v>경기체육고</v>
      </c>
      <c r="W11" s="31" t="str">
        <f>[34]결승기록지!$F$17</f>
        <v>51.62</v>
      </c>
      <c r="X11" s="29" t="str">
        <f>[34]결승기록지!$C$18</f>
        <v>박선규</v>
      </c>
      <c r="Y11" s="30" t="str">
        <f>[34]결승기록지!$E$18</f>
        <v>광주체육고</v>
      </c>
      <c r="Z11" s="31"/>
    </row>
    <row r="12" spans="1:26" s="75" customFormat="1" ht="13.5" customHeight="1">
      <c r="A12" s="54">
        <v>3</v>
      </c>
      <c r="B12" s="15" t="s">
        <v>19</v>
      </c>
      <c r="C12" s="29" t="str">
        <f>[35]결승기록지!$C$11</f>
        <v>신재헌</v>
      </c>
      <c r="D12" s="30" t="str">
        <f>[35]결승기록지!$E$11</f>
        <v>대구체육고</v>
      </c>
      <c r="E12" s="31" t="str">
        <f>[35]결승기록지!$F$11</f>
        <v>1:54.98</v>
      </c>
      <c r="F12" s="29" t="str">
        <f>[35]결승기록지!$C$12</f>
        <v>이재형</v>
      </c>
      <c r="G12" s="30" t="str">
        <f>[35]결승기록지!$E$12</f>
        <v>경기체육고</v>
      </c>
      <c r="H12" s="31" t="str">
        <f>[35]결승기록지!$F$12</f>
        <v>1:55.61</v>
      </c>
      <c r="I12" s="29" t="str">
        <f>[35]결승기록지!$C$13</f>
        <v>김동욱</v>
      </c>
      <c r="J12" s="30" t="str">
        <f>[35]결승기록지!$E$13</f>
        <v>전남체육고</v>
      </c>
      <c r="K12" s="31" t="str">
        <f>[35]결승기록지!$F$13</f>
        <v>1:56.40</v>
      </c>
      <c r="L12" s="29" t="str">
        <f>[35]결승기록지!$C$14</f>
        <v>신준호</v>
      </c>
      <c r="M12" s="30" t="str">
        <f>[35]결승기록지!$E$14</f>
        <v>영광공업고</v>
      </c>
      <c r="N12" s="31" t="str">
        <f>[35]결승기록지!$F$14</f>
        <v>1:58.49</v>
      </c>
      <c r="O12" s="29" t="str">
        <f>[35]결승기록지!$C$15</f>
        <v>지성환</v>
      </c>
      <c r="P12" s="30" t="str">
        <f>[35]결승기록지!$E$15</f>
        <v>대구체육고</v>
      </c>
      <c r="Q12" s="31" t="str">
        <f>[35]결승기록지!$F$15</f>
        <v>2:01.95</v>
      </c>
      <c r="R12" s="29" t="str">
        <f>[35]결승기록지!$C$16</f>
        <v>문현민</v>
      </c>
      <c r="S12" s="30" t="str">
        <f>[35]결승기록지!$E$16</f>
        <v>강원체육고</v>
      </c>
      <c r="T12" s="31" t="str">
        <f>[35]결승기록지!$F$16</f>
        <v>2:03.65</v>
      </c>
      <c r="U12" s="29" t="str">
        <f>[35]결승기록지!$C$17</f>
        <v>김현우</v>
      </c>
      <c r="V12" s="30" t="str">
        <f>[35]결승기록지!$E$17</f>
        <v>광주체육고</v>
      </c>
      <c r="W12" s="31" t="str">
        <f>[35]결승기록지!$F$17</f>
        <v>2:14.75</v>
      </c>
      <c r="X12" s="29" t="str">
        <f>[35]결승기록지!$C$18</f>
        <v>옥지수</v>
      </c>
      <c r="Y12" s="30" t="str">
        <f>[35]결승기록지!$E$18</f>
        <v>경남체육고</v>
      </c>
      <c r="Z12" s="31" t="str">
        <f>[35]결승기록지!$F$18</f>
        <v>2:22.42</v>
      </c>
    </row>
    <row r="13" spans="1:26" s="75" customFormat="1" ht="13.5" customHeight="1">
      <c r="A13" s="76">
        <v>1</v>
      </c>
      <c r="B13" s="15" t="s">
        <v>40</v>
      </c>
      <c r="C13" s="29" t="str">
        <f>[36]결승기록지!$C$11</f>
        <v>이재웅</v>
      </c>
      <c r="D13" s="30" t="str">
        <f>[36]결승기록지!$E$11</f>
        <v>경북영동고</v>
      </c>
      <c r="E13" s="77" t="str">
        <f>[36]결승기록지!$F$11</f>
        <v>4:01.35</v>
      </c>
      <c r="F13" s="29" t="str">
        <f>[36]결승기록지!$C$12</f>
        <v>박지원</v>
      </c>
      <c r="G13" s="30" t="str">
        <f>[36]결승기록지!$E$12</f>
        <v>배문고</v>
      </c>
      <c r="H13" s="77" t="str">
        <f>[36]결승기록지!$F$12</f>
        <v>4:03.19</v>
      </c>
      <c r="I13" s="29" t="str">
        <f>[36]결승기록지!$C$13</f>
        <v>임형윤</v>
      </c>
      <c r="J13" s="30" t="str">
        <f>[36]결승기록지!$E$13</f>
        <v>경북영동고</v>
      </c>
      <c r="K13" s="77" t="str">
        <f>[36]결승기록지!$F$13</f>
        <v>4:05.31</v>
      </c>
      <c r="L13" s="29" t="str">
        <f>[36]결승기록지!$C$14</f>
        <v>이준수</v>
      </c>
      <c r="M13" s="30" t="str">
        <f>[36]결승기록지!$E$14</f>
        <v>단양고</v>
      </c>
      <c r="N13" s="77" t="str">
        <f>[36]결승기록지!$F$14</f>
        <v>4:06.54</v>
      </c>
      <c r="O13" s="29" t="str">
        <f>[36]결승기록지!$C$15</f>
        <v>한승엽</v>
      </c>
      <c r="P13" s="30" t="str">
        <f>[36]결승기록지!$E$15</f>
        <v>배문고</v>
      </c>
      <c r="Q13" s="77" t="str">
        <f>[36]결승기록지!$F$15</f>
        <v>4:08.77</v>
      </c>
      <c r="R13" s="29" t="str">
        <f>[36]결승기록지!$C$16</f>
        <v>남성준</v>
      </c>
      <c r="S13" s="30" t="str">
        <f>[36]결승기록지!$E$16</f>
        <v>경남체육고</v>
      </c>
      <c r="T13" s="77" t="str">
        <f>[36]결승기록지!$F$16</f>
        <v>4:09.15</v>
      </c>
      <c r="U13" s="29" t="str">
        <f>[36]결승기록지!$C$17</f>
        <v>김영호</v>
      </c>
      <c r="V13" s="30" t="str">
        <f>[36]결승기록지!$E$17</f>
        <v>충북체육고</v>
      </c>
      <c r="W13" s="77" t="str">
        <f>[36]결승기록지!$F$17</f>
        <v>4:09.60</v>
      </c>
      <c r="X13" s="29" t="str">
        <f>[36]결승기록지!$C$18</f>
        <v>신재헌</v>
      </c>
      <c r="Y13" s="30" t="str">
        <f>[36]결승기록지!$E$18</f>
        <v>대구체육고</v>
      </c>
      <c r="Z13" s="77" t="str">
        <f>[36]결승기록지!$F$18</f>
        <v>4:09.63</v>
      </c>
    </row>
    <row r="14" spans="1:26" s="75" customFormat="1" ht="13.5" customHeight="1">
      <c r="A14" s="54">
        <v>3</v>
      </c>
      <c r="B14" s="15" t="s">
        <v>41</v>
      </c>
      <c r="C14" s="17" t="str">
        <f>[37]결승기록지!$C$11</f>
        <v>박지원</v>
      </c>
      <c r="D14" s="18" t="str">
        <f>[37]결승기록지!$E$11</f>
        <v>배문고</v>
      </c>
      <c r="E14" s="59" t="str">
        <f>[37]결승기록지!$F$11</f>
        <v>15:13.54</v>
      </c>
      <c r="F14" s="17" t="str">
        <f>[37]결승기록지!$C$12</f>
        <v>정태준</v>
      </c>
      <c r="G14" s="18" t="str">
        <f>[37]결승기록지!$E$12</f>
        <v>경북영동고</v>
      </c>
      <c r="H14" s="59" t="str">
        <f>[37]결승기록지!$F$12</f>
        <v>15:15.06</v>
      </c>
      <c r="I14" s="17" t="str">
        <f>[37]결승기록지!$C$13</f>
        <v>김홍록</v>
      </c>
      <c r="J14" s="18" t="str">
        <f>[37]결승기록지!$E$13</f>
        <v>배문고</v>
      </c>
      <c r="K14" s="59" t="str">
        <f>[37]결승기록지!$F$13</f>
        <v>15:16.88</v>
      </c>
      <c r="L14" s="17" t="str">
        <f>[37]결승기록지!$C$14</f>
        <v>이윤상</v>
      </c>
      <c r="M14" s="18" t="str">
        <f>[37]결승기록지!$E$14</f>
        <v>서울체육고</v>
      </c>
      <c r="N14" s="59" t="str">
        <f>[37]결승기록지!$F$14</f>
        <v>15:22.30</v>
      </c>
      <c r="O14" s="17" t="str">
        <f>[37]결승기록지!$C$15</f>
        <v>이준수</v>
      </c>
      <c r="P14" s="18" t="str">
        <f>[37]결승기록지!$E$15</f>
        <v>단양고</v>
      </c>
      <c r="Q14" s="59" t="str">
        <f>[37]결승기록지!$F$15</f>
        <v>15:29.77</v>
      </c>
      <c r="R14" s="17" t="str">
        <f>[37]결승기록지!$C$16</f>
        <v>김영호</v>
      </c>
      <c r="S14" s="18" t="str">
        <f>[37]결승기록지!$E$16</f>
        <v>충북체육고</v>
      </c>
      <c r="T14" s="59" t="str">
        <f>[37]결승기록지!$F$16</f>
        <v>15:40.16</v>
      </c>
      <c r="U14" s="17" t="str">
        <f>[37]결승기록지!$C$17</f>
        <v>김윤식</v>
      </c>
      <c r="V14" s="18" t="str">
        <f>[37]결승기록지!$E$17</f>
        <v>배문고</v>
      </c>
      <c r="W14" s="59" t="str">
        <f>[37]결승기록지!$F$17</f>
        <v>15:41.02</v>
      </c>
      <c r="X14" s="17" t="str">
        <f>[37]결승기록지!$C$18</f>
        <v>김하늘</v>
      </c>
      <c r="Y14" s="18" t="str">
        <f>[37]결승기록지!$E$18</f>
        <v>강릉명륜고</v>
      </c>
      <c r="Z14" s="59" t="str">
        <f>[37]결승기록지!$F$18</f>
        <v>15:42.48</v>
      </c>
    </row>
    <row r="15" spans="1:26" s="75" customFormat="1" ht="13.5" customHeight="1">
      <c r="A15" s="211">
        <v>2</v>
      </c>
      <c r="B15" s="14" t="s">
        <v>42</v>
      </c>
      <c r="C15" s="36" t="str">
        <f>[38]결승기록지!$C$11</f>
        <v>박인우</v>
      </c>
      <c r="D15" s="37" t="str">
        <f>[38]결승기록지!$E$11</f>
        <v>인천체육고</v>
      </c>
      <c r="E15" s="38" t="str">
        <f>[38]결승기록지!$F$11</f>
        <v>15.21</v>
      </c>
      <c r="F15" s="78" t="str">
        <f>[38]결승기록지!$C$12</f>
        <v>장윤성</v>
      </c>
      <c r="G15" s="37" t="str">
        <f>[38]결승기록지!$E$12</f>
        <v>경기모바일과학고</v>
      </c>
      <c r="H15" s="38" t="str">
        <f>[38]결승기록지!$F$12</f>
        <v>15.59</v>
      </c>
      <c r="I15" s="78" t="str">
        <f>[38]결승기록지!$C$13</f>
        <v>채종호</v>
      </c>
      <c r="J15" s="37" t="str">
        <f>[38]결승기록지!$E$13</f>
        <v>대구체육고</v>
      </c>
      <c r="K15" s="38" t="str">
        <f>[38]결승기록지!$F$13</f>
        <v>15.91</v>
      </c>
      <c r="L15" s="78" t="str">
        <f>[38]결승기록지!$C$14</f>
        <v>최호석</v>
      </c>
      <c r="M15" s="37" t="str">
        <f>[38]결승기록지!$E$14</f>
        <v>서울체육고</v>
      </c>
      <c r="N15" s="38" t="str">
        <f>[38]결승기록지!$F$14</f>
        <v>17.94</v>
      </c>
      <c r="O15" s="78"/>
      <c r="P15" s="37"/>
      <c r="Q15" s="38"/>
      <c r="R15" s="78"/>
      <c r="S15" s="37"/>
      <c r="T15" s="38"/>
      <c r="U15" s="78"/>
      <c r="V15" s="37"/>
      <c r="W15" s="38"/>
      <c r="X15" s="20"/>
      <c r="Y15" s="21"/>
      <c r="Z15" s="22"/>
    </row>
    <row r="16" spans="1:26" s="75" customFormat="1" ht="13.5" customHeight="1">
      <c r="A16" s="211"/>
      <c r="B16" s="13" t="s">
        <v>16</v>
      </c>
      <c r="C16" s="39"/>
      <c r="D16" s="40" t="str">
        <f>[38]결승기록지!$G$8</f>
        <v>-1.5</v>
      </c>
      <c r="E16" s="41"/>
      <c r="F16" s="42"/>
      <c r="G16" s="40"/>
      <c r="H16" s="42"/>
      <c r="I16" s="42"/>
      <c r="J16" s="40"/>
      <c r="K16" s="42"/>
      <c r="L16" s="42"/>
      <c r="M16" s="40"/>
      <c r="N16" s="42"/>
      <c r="O16" s="42"/>
      <c r="P16" s="40"/>
      <c r="Q16" s="42"/>
      <c r="R16" s="42"/>
      <c r="S16" s="40"/>
      <c r="T16" s="42"/>
      <c r="U16" s="42"/>
      <c r="V16" s="40"/>
      <c r="W16" s="42"/>
      <c r="X16" s="42"/>
      <c r="Y16" s="42"/>
      <c r="Z16" s="41"/>
    </row>
    <row r="17" spans="1:26" s="75" customFormat="1" ht="13.5" customHeight="1">
      <c r="A17" s="54">
        <v>3</v>
      </c>
      <c r="B17" s="15" t="s">
        <v>43</v>
      </c>
      <c r="C17" s="17" t="str">
        <f>[39]결승기록지!$C$11</f>
        <v>박상욱</v>
      </c>
      <c r="D17" s="18" t="str">
        <f>[39]결승기록지!$E$11</f>
        <v>대전체육고</v>
      </c>
      <c r="E17" s="19" t="str">
        <f>[39]결승기록지!$F$11</f>
        <v>53.68</v>
      </c>
      <c r="F17" s="17" t="str">
        <f>[39]결승기록지!$C$12</f>
        <v>채종호</v>
      </c>
      <c r="G17" s="18" t="str">
        <f>[39]결승기록지!$E$12</f>
        <v>대구체육고</v>
      </c>
      <c r="H17" s="19" t="str">
        <f>[39]결승기록지!$F$12</f>
        <v>55.21</v>
      </c>
      <c r="I17" s="17" t="str">
        <f>[39]결승기록지!$C$13</f>
        <v>이성환</v>
      </c>
      <c r="J17" s="18" t="str">
        <f>[39]결승기록지!$E$13</f>
        <v>전남체육고</v>
      </c>
      <c r="K17" s="19" t="str">
        <f>[39]결승기록지!$F$13</f>
        <v>55.34</v>
      </c>
      <c r="L17" s="17" t="str">
        <f>[39]결승기록지!$C$14</f>
        <v>배건탁</v>
      </c>
      <c r="M17" s="18" t="str">
        <f>[39]결승기록지!$E$14</f>
        <v>경기모바일과학고</v>
      </c>
      <c r="N17" s="19" t="str">
        <f>[39]결승기록지!$F$14</f>
        <v>55.54</v>
      </c>
      <c r="O17" s="17" t="str">
        <f>[39]결승기록지!$C$15</f>
        <v>이종호</v>
      </c>
      <c r="P17" s="18" t="str">
        <f>[39]결승기록지!$E$15</f>
        <v>경북체육고</v>
      </c>
      <c r="Q17" s="19" t="str">
        <f>[39]결승기록지!$F$15</f>
        <v>56.75</v>
      </c>
      <c r="R17" s="17" t="str">
        <f>[39]결승기록지!$C$16</f>
        <v>이주현</v>
      </c>
      <c r="S17" s="18" t="str">
        <f>[39]결승기록지!$E$16</f>
        <v>경기가평고</v>
      </c>
      <c r="T17" s="19" t="str">
        <f>[39]결승기록지!$F$16</f>
        <v>58.53</v>
      </c>
      <c r="U17" s="17" t="str">
        <f>[39]결승기록지!$C$17</f>
        <v>김상태</v>
      </c>
      <c r="V17" s="18" t="str">
        <f>[39]결승기록지!$E$17</f>
        <v>인천체육고</v>
      </c>
      <c r="W17" s="19" t="str">
        <f>[39]결승기록지!$F$17</f>
        <v>1:00.17</v>
      </c>
      <c r="X17" s="17" t="str">
        <f>[39]결승기록지!$C$18</f>
        <v>도지성</v>
      </c>
      <c r="Y17" s="18" t="str">
        <f>[39]결승기록지!$E$18</f>
        <v>경기덕계고</v>
      </c>
      <c r="Z17" s="19" t="str">
        <f>[39]결승기록지!$F$18</f>
        <v>1:02.25</v>
      </c>
    </row>
    <row r="18" spans="1:26" s="75" customFormat="1" ht="13.5" customHeight="1">
      <c r="A18" s="54">
        <v>2</v>
      </c>
      <c r="B18" s="15" t="s">
        <v>44</v>
      </c>
      <c r="C18" s="17" t="str">
        <f>[40]결승기록지!$C$11</f>
        <v>이재웅</v>
      </c>
      <c r="D18" s="18" t="str">
        <f>[40]결승기록지!$E$11</f>
        <v>경북영동고</v>
      </c>
      <c r="E18" s="19" t="str">
        <f>[40]결승기록지!$F$11</f>
        <v>9:37.60</v>
      </c>
      <c r="F18" s="17" t="str">
        <f>[40]결승기록지!$C$12</f>
        <v>유기태</v>
      </c>
      <c r="G18" s="18" t="str">
        <f>[40]결승기록지!$E$12</f>
        <v>경기체육고</v>
      </c>
      <c r="H18" s="80" t="str">
        <f>[40]결승기록지!$F$12</f>
        <v>9:44.55</v>
      </c>
      <c r="I18" s="17" t="str">
        <f>[40]결승기록지!$C$13</f>
        <v>김민우</v>
      </c>
      <c r="J18" s="18" t="str">
        <f>[40]결승기록지!$E$13</f>
        <v>순심고</v>
      </c>
      <c r="K18" s="80" t="str">
        <f>[40]결승기록지!$F$13</f>
        <v>9:46.75</v>
      </c>
      <c r="L18" s="17" t="str">
        <f>[40]결승기록지!$C$14</f>
        <v>김하늘</v>
      </c>
      <c r="M18" s="18" t="str">
        <f>[40]결승기록지!$E$14</f>
        <v>강릉명륜고</v>
      </c>
      <c r="N18" s="19" t="str">
        <f>[40]결승기록지!$F$14</f>
        <v>9:59.09</v>
      </c>
      <c r="O18" s="17" t="str">
        <f>[40]결승기록지!$C$15</f>
        <v>강만세</v>
      </c>
      <c r="P18" s="18" t="str">
        <f>[40]결승기록지!$E$15</f>
        <v>전남체육고</v>
      </c>
      <c r="Q18" s="81" t="str">
        <f>[40]결승기록지!$F$15</f>
        <v>10:02.76</v>
      </c>
      <c r="R18" s="17" t="str">
        <f>[40]결승기록지!$C$16</f>
        <v>남성준</v>
      </c>
      <c r="S18" s="18" t="str">
        <f>[40]결승기록지!$E$16</f>
        <v>경남체육고</v>
      </c>
      <c r="T18" s="19" t="str">
        <f>[40]결승기록지!$F$16</f>
        <v>10:02.80</v>
      </c>
      <c r="U18" s="17" t="str">
        <f>[40]결승기록지!$C$17</f>
        <v>유강철</v>
      </c>
      <c r="V18" s="18" t="str">
        <f>[40]결승기록지!$E$17</f>
        <v>강원체육고</v>
      </c>
      <c r="W18" s="19" t="str">
        <f>[40]결승기록지!$F$17</f>
        <v>10:14.11</v>
      </c>
      <c r="X18" s="17" t="str">
        <f>[40]결승기록지!$C$18</f>
        <v>임형윤</v>
      </c>
      <c r="Y18" s="18" t="str">
        <f>[40]결승기록지!$E$18</f>
        <v>경북영동고</v>
      </c>
      <c r="Z18" s="19" t="str">
        <f>[40]결승기록지!$F$18</f>
        <v>10:26.49</v>
      </c>
    </row>
    <row r="19" spans="1:26" s="75" customFormat="1" ht="13.5" customHeight="1">
      <c r="A19" s="54">
        <v>3</v>
      </c>
      <c r="B19" s="15" t="s">
        <v>63</v>
      </c>
      <c r="C19" s="39" t="str">
        <f>[41]결승기록지!$C$11</f>
        <v>이성윤</v>
      </c>
      <c r="D19" s="98" t="str">
        <f>[41]결승기록지!$E$11</f>
        <v>경북체육고</v>
      </c>
      <c r="E19" s="41" t="s">
        <v>77</v>
      </c>
      <c r="F19" s="42" t="str">
        <f>[41]결승기록지!$C$12</f>
        <v>김가람</v>
      </c>
      <c r="G19" s="60" t="str">
        <f>[41]결승기록지!$E$12</f>
        <v>배문고</v>
      </c>
      <c r="H19" s="41" t="str">
        <f>[41]결승기록지!$F$12</f>
        <v>22:00.23 CR</v>
      </c>
      <c r="I19" s="42" t="str">
        <f>[41]결승기록지!$C$13</f>
        <v>장재후</v>
      </c>
      <c r="J19" s="60" t="str">
        <f>[41]결승기록지!$E$13</f>
        <v>충남체육고</v>
      </c>
      <c r="K19" s="41" t="str">
        <f>[41]결승기록지!$F$13</f>
        <v>22:49.71</v>
      </c>
      <c r="L19" s="42" t="str">
        <f>[41]결승기록지!$C$14</f>
        <v>김현우</v>
      </c>
      <c r="M19" s="60" t="str">
        <f>[41]결승기록지!$E$14</f>
        <v>충남체육고</v>
      </c>
      <c r="N19" s="41" t="str">
        <f>[41]결승기록지!$F$14</f>
        <v>23:32.58</v>
      </c>
      <c r="O19" s="42" t="str">
        <f>[41]결승기록지!$C$15</f>
        <v>송정원</v>
      </c>
      <c r="P19" s="60" t="str">
        <f>[41]결승기록지!$E$15</f>
        <v>전남체육고</v>
      </c>
      <c r="Q19" s="41" t="str">
        <f>[41]결승기록지!$F$15</f>
        <v>23:46.88</v>
      </c>
      <c r="R19" s="42" t="str">
        <f>[41]결승기록지!$C$16</f>
        <v>정제환</v>
      </c>
      <c r="S19" s="60" t="str">
        <f>[41]결승기록지!$E$16</f>
        <v>경기체육고</v>
      </c>
      <c r="T19" s="41" t="str">
        <f>[41]결승기록지!$F$16</f>
        <v>25:10.10</v>
      </c>
      <c r="U19" s="42" t="str">
        <f>[41]결승기록지!$C$17</f>
        <v>이강희</v>
      </c>
      <c r="V19" s="60" t="str">
        <f>[41]결승기록지!$E$17</f>
        <v>경북체육고</v>
      </c>
      <c r="W19" s="41" t="str">
        <f>[41]결승기록지!$F$17</f>
        <v>30:11.29</v>
      </c>
      <c r="X19" s="17"/>
      <c r="Y19" s="18"/>
      <c r="Z19" s="19"/>
    </row>
    <row r="20" spans="1:26" s="75" customFormat="1" ht="13.5" customHeight="1">
      <c r="A20" s="211">
        <v>3</v>
      </c>
      <c r="B20" s="14" t="s">
        <v>13</v>
      </c>
      <c r="C20" s="20"/>
      <c r="D20" s="21" t="str">
        <f>[42]결승기록지!$E$11</f>
        <v>경기체육고등학교</v>
      </c>
      <c r="E20" s="22" t="str">
        <f>[42]결승기록지!$F$11</f>
        <v>42.26</v>
      </c>
      <c r="F20" s="20"/>
      <c r="G20" s="21" t="str">
        <f>[42]결승기록지!$E$12</f>
        <v>경남체육고</v>
      </c>
      <c r="H20" s="22" t="str">
        <f>[42]결승기록지!$F$12</f>
        <v>42.63</v>
      </c>
      <c r="I20" s="20"/>
      <c r="J20" s="21" t="str">
        <f>[42]결승기록지!$E$13</f>
        <v>경기유신고</v>
      </c>
      <c r="K20" s="22" t="str">
        <f>[42]결승기록지!$F$13</f>
        <v>42.85</v>
      </c>
      <c r="L20" s="20"/>
      <c r="M20" s="21" t="str">
        <f>[42]결승기록지!$E$14</f>
        <v>설악고</v>
      </c>
      <c r="N20" s="22" t="str">
        <f>[42]결승기록지!$F$14</f>
        <v>42.92</v>
      </c>
      <c r="O20" s="20"/>
      <c r="P20" s="21" t="str">
        <f>[42]결승기록지!$E$15</f>
        <v>광주체육고</v>
      </c>
      <c r="Q20" s="22" t="str">
        <f>[42]결승기록지!$F$15</f>
        <v>43.47</v>
      </c>
      <c r="R20" s="20"/>
      <c r="S20" s="21" t="str">
        <f>[42]결승기록지!$E$16</f>
        <v>강원체육고</v>
      </c>
      <c r="T20" s="22" t="str">
        <f>[42]결승기록지!$F$16</f>
        <v>43.77</v>
      </c>
      <c r="U20" s="20"/>
      <c r="V20" s="21" t="str">
        <f>[42]결승기록지!$E$17</f>
        <v>경기원곡고</v>
      </c>
      <c r="W20" s="22" t="str">
        <f>[42]결승기록지!$F$17</f>
        <v>44.47</v>
      </c>
      <c r="X20" s="20"/>
      <c r="Y20" s="21" t="str">
        <f>[42]결승기록지!$E$18</f>
        <v>경기덕계고</v>
      </c>
      <c r="Z20" s="22" t="str">
        <f>[42]결승기록지!$F$18</f>
        <v>44.76</v>
      </c>
    </row>
    <row r="21" spans="1:26" s="75" customFormat="1" ht="13.5" customHeight="1">
      <c r="A21" s="211"/>
      <c r="B21" s="13"/>
      <c r="C21" s="213" t="str">
        <f>[42]결승기록지!$C$11</f>
        <v>정혁래 곽성철 김동하 손지원</v>
      </c>
      <c r="D21" s="214"/>
      <c r="E21" s="215"/>
      <c r="F21" s="208" t="str">
        <f>[42]결승기록지!$C$12</f>
        <v>정지훈 이현명 백승훈 허재준</v>
      </c>
      <c r="G21" s="209"/>
      <c r="H21" s="210"/>
      <c r="I21" s="208" t="str">
        <f>[42]결승기록지!$C$13</f>
        <v>박천희 이진서 백동훈 정병철</v>
      </c>
      <c r="J21" s="209"/>
      <c r="K21" s="210"/>
      <c r="L21" s="208" t="str">
        <f>[42]결승기록지!$C$14</f>
        <v>정재훈 김호성 김민혁 박원진</v>
      </c>
      <c r="M21" s="209"/>
      <c r="N21" s="210"/>
      <c r="O21" s="208" t="str">
        <f>[42]결승기록지!$C$15</f>
        <v>추연재 위광우  김유훈 김현욱</v>
      </c>
      <c r="P21" s="209"/>
      <c r="Q21" s="210"/>
      <c r="R21" s="208" t="str">
        <f>[42]결승기록지!$C$16</f>
        <v>김찬호 김시우 김태영 박재건</v>
      </c>
      <c r="S21" s="209"/>
      <c r="T21" s="210"/>
      <c r="U21" s="208" t="str">
        <f>[42]결승기록지!$C$17</f>
        <v>조우진 최명진 이유권 김경민</v>
      </c>
      <c r="V21" s="209"/>
      <c r="W21" s="210"/>
      <c r="X21" s="208" t="str">
        <f>[42]결승기록지!$C$18</f>
        <v>조경환 성재준 도지성 조휘인</v>
      </c>
      <c r="Y21" s="209"/>
      <c r="Z21" s="210"/>
    </row>
    <row r="22" spans="1:26" s="75" customFormat="1" ht="13.5" customHeight="1">
      <c r="A22" s="212">
        <v>4</v>
      </c>
      <c r="B22" s="14" t="s">
        <v>45</v>
      </c>
      <c r="C22" s="20"/>
      <c r="D22" s="21" t="str">
        <f>[43]결승기록지!$E$11</f>
        <v>전남체육고</v>
      </c>
      <c r="E22" s="22" t="str">
        <f>[43]결승기록지!$F$11</f>
        <v>3:19.17</v>
      </c>
      <c r="F22" s="20"/>
      <c r="G22" s="21" t="str">
        <f>[43]결승기록지!$E$12</f>
        <v>경기덕계고</v>
      </c>
      <c r="H22" s="22" t="str">
        <f>[43]결승기록지!$F$12</f>
        <v>3:19.76</v>
      </c>
      <c r="I22" s="20"/>
      <c r="J22" s="21" t="str">
        <f>[43]결승기록지!$E$13</f>
        <v>경기유신고</v>
      </c>
      <c r="K22" s="22" t="str">
        <f>[43]결승기록지!$F$13</f>
        <v>3:22.47</v>
      </c>
      <c r="L22" s="20"/>
      <c r="M22" s="21" t="str">
        <f>[43]결승기록지!$E$14</f>
        <v>울산스포츠과학고</v>
      </c>
      <c r="N22" s="22" t="str">
        <f>[43]결승기록지!$F$14</f>
        <v>3:23.86</v>
      </c>
      <c r="O22" s="20"/>
      <c r="P22" s="21" t="str">
        <f>[43]결승기록지!$E$15</f>
        <v>용남고</v>
      </c>
      <c r="Q22" s="22" t="str">
        <f>[43]결승기록지!$F$15</f>
        <v>3:27.64</v>
      </c>
      <c r="R22" s="20"/>
      <c r="S22" s="21" t="str">
        <f>[43]결승기록지!$E$16</f>
        <v>충남체육고</v>
      </c>
      <c r="T22" s="22" t="str">
        <f>[43]결승기록지!$F$16</f>
        <v>3:29.04</v>
      </c>
      <c r="U22" s="20"/>
      <c r="V22" s="21" t="str">
        <f>[43]결승기록지!$E$17</f>
        <v>광주체육고</v>
      </c>
      <c r="W22" s="22" t="str">
        <f>[43]결승기록지!$F$17</f>
        <v>3:31.07</v>
      </c>
      <c r="X22" s="20"/>
      <c r="Y22" s="21" t="str">
        <f>[43]결승기록지!$E$18</f>
        <v>김포제일공업고</v>
      </c>
      <c r="Z22" s="22" t="str">
        <f>[43]결승기록지!$F$18</f>
        <v>3:33.13</v>
      </c>
    </row>
    <row r="23" spans="1:26" s="75" customFormat="1" ht="13.5" customHeight="1">
      <c r="A23" s="212"/>
      <c r="B23" s="13"/>
      <c r="C23" s="208" t="str">
        <f>[43]결승기록지!$C$11</f>
        <v>강기훈 김동욱 김석환 이성환</v>
      </c>
      <c r="D23" s="209"/>
      <c r="E23" s="210"/>
      <c r="F23" s="208" t="str">
        <f>[43]결승기록지!$C$12</f>
        <v>조경환 조휘인 김태현 성재준</v>
      </c>
      <c r="G23" s="209"/>
      <c r="H23" s="210"/>
      <c r="I23" s="208" t="str">
        <f>[43]결승기록지!$C$13</f>
        <v>백동훈 정병철 원태민 이진서</v>
      </c>
      <c r="J23" s="209"/>
      <c r="K23" s="210"/>
      <c r="L23" s="208" t="str">
        <f>[43]결승기록지!$C$14</f>
        <v>강준구 송동익 김동길 김효빈</v>
      </c>
      <c r="M23" s="209"/>
      <c r="N23" s="210"/>
      <c r="O23" s="208" t="str">
        <f>[43]결승기록지!$C$15</f>
        <v>한병렬 양민혁 이태희 서민준</v>
      </c>
      <c r="P23" s="209"/>
      <c r="Q23" s="210"/>
      <c r="R23" s="208" t="str">
        <f>[43]결승기록지!$C$16</f>
        <v>윤겸재 백광열 정윤성 이재혁</v>
      </c>
      <c r="S23" s="209"/>
      <c r="T23" s="210"/>
      <c r="U23" s="208" t="str">
        <f>[43]결승기록지!$C$17</f>
        <v xml:space="preserve">홍영찬 정도엽 박진우 강석우 </v>
      </c>
      <c r="V23" s="209"/>
      <c r="W23" s="210"/>
      <c r="X23" s="208" t="str">
        <f>[43]결승기록지!$C$18</f>
        <v>이동인 안희성 이재원 노다원</v>
      </c>
      <c r="Y23" s="209"/>
      <c r="Z23" s="210"/>
    </row>
    <row r="24" spans="1:26" s="75" customFormat="1" ht="13.5" customHeight="1">
      <c r="A24" s="55">
        <v>1</v>
      </c>
      <c r="B24" s="14" t="s">
        <v>20</v>
      </c>
      <c r="C24" s="20" t="str">
        <f>[44]높이!$C$11</f>
        <v>이재호</v>
      </c>
      <c r="D24" s="21" t="str">
        <f>[44]높이!$E$11</f>
        <v>경기체육고</v>
      </c>
      <c r="E24" s="22" t="str">
        <f>[44]높이!$F$11</f>
        <v>1.96</v>
      </c>
      <c r="F24" s="20" t="str">
        <f>[44]높이!$C$12</f>
        <v>박용배</v>
      </c>
      <c r="G24" s="21" t="str">
        <f>[44]높이!$E$12</f>
        <v>범어고</v>
      </c>
      <c r="H24" s="22" t="str">
        <f>[44]높이!$F$12</f>
        <v>1.85</v>
      </c>
      <c r="I24" s="20" t="str">
        <f>[44]높이!$C$13</f>
        <v>이정민</v>
      </c>
      <c r="J24" s="21" t="str">
        <f>[44]높이!$E$13</f>
        <v>서울체육고</v>
      </c>
      <c r="K24" s="22" t="str">
        <f>[44]높이!$F$13</f>
        <v>1.85</v>
      </c>
      <c r="L24" s="20" t="str">
        <f>[44]높이!$C$14</f>
        <v>신의진</v>
      </c>
      <c r="M24" s="21" t="str">
        <f>[44]높이!$E$14</f>
        <v>경남체육고</v>
      </c>
      <c r="N24" s="22" t="str">
        <f>[44]높이!$F$14</f>
        <v>1.80</v>
      </c>
      <c r="O24" s="20"/>
      <c r="P24" s="21"/>
      <c r="Q24" s="22"/>
      <c r="R24" s="20"/>
      <c r="S24" s="21"/>
      <c r="T24" s="22"/>
      <c r="U24" s="20"/>
      <c r="V24" s="21"/>
      <c r="W24" s="22"/>
      <c r="X24" s="20"/>
      <c r="Y24" s="21"/>
      <c r="Z24" s="22"/>
    </row>
    <row r="25" spans="1:26" s="75" customFormat="1" ht="13.5" customHeight="1">
      <c r="A25" s="54">
        <v>1</v>
      </c>
      <c r="B25" s="15" t="s">
        <v>46</v>
      </c>
      <c r="C25" s="17" t="str">
        <f>[44]장대!$C$11</f>
        <v>김채민</v>
      </c>
      <c r="D25" s="18" t="str">
        <f>[44]장대!$E$11</f>
        <v>경기체육고</v>
      </c>
      <c r="E25" s="19" t="str">
        <f>[44]장대!$F$11</f>
        <v>4.40</v>
      </c>
      <c r="F25" s="17" t="str">
        <f>[44]장대!$C$12</f>
        <v>이한이</v>
      </c>
      <c r="G25" s="18" t="str">
        <f>[44]장대!$E$12</f>
        <v>경기체육고</v>
      </c>
      <c r="H25" s="19" t="str">
        <f>[44]장대!$F$12</f>
        <v>4.40</v>
      </c>
      <c r="I25" s="17" t="str">
        <f>[44]장대!$C$13</f>
        <v>이수민</v>
      </c>
      <c r="J25" s="18" t="str">
        <f>[44]장대!$E$13</f>
        <v>대전체육고</v>
      </c>
      <c r="K25" s="19" t="str">
        <f>[44]장대!$F$13</f>
        <v>3.40</v>
      </c>
      <c r="L25" s="17"/>
      <c r="M25" s="18"/>
      <c r="N25" s="19"/>
      <c r="O25" s="17"/>
      <c r="P25" s="18"/>
      <c r="Q25" s="19"/>
      <c r="R25" s="17"/>
      <c r="S25" s="18"/>
      <c r="T25" s="19"/>
      <c r="U25" s="17"/>
      <c r="V25" s="18"/>
      <c r="W25" s="19"/>
      <c r="X25" s="17"/>
      <c r="Y25" s="18"/>
      <c r="Z25" s="19"/>
    </row>
    <row r="26" spans="1:26" s="75" customFormat="1" ht="13.5" customHeight="1">
      <c r="A26" s="211">
        <v>2</v>
      </c>
      <c r="B26" s="14" t="s">
        <v>21</v>
      </c>
      <c r="C26" s="20" t="str">
        <f>[44]멀리!$C$11</f>
        <v>이현우</v>
      </c>
      <c r="D26" s="21" t="str">
        <f>[44]멀리!$E$11</f>
        <v>범어고</v>
      </c>
      <c r="E26" s="22" t="str">
        <f>[44]멀리!$F$11</f>
        <v>7.49</v>
      </c>
      <c r="F26" s="20" t="str">
        <f>[44]멀리!$C$12</f>
        <v>오태근</v>
      </c>
      <c r="G26" s="21" t="str">
        <f>[44]멀리!$E$12</f>
        <v>경북체육고</v>
      </c>
      <c r="H26" s="22" t="str">
        <f>[44]멀리!$F$12</f>
        <v>7.34</v>
      </c>
      <c r="I26" s="20" t="str">
        <f>[44]멀리!$C$13</f>
        <v>이경민</v>
      </c>
      <c r="J26" s="21" t="str">
        <f>[44]멀리!$E$13</f>
        <v>전남체육고</v>
      </c>
      <c r="K26" s="22" t="str">
        <f>[44]멀리!$F$13</f>
        <v>7.16</v>
      </c>
      <c r="L26" s="20" t="str">
        <f>[44]멀리!$C$14</f>
        <v>김성곤</v>
      </c>
      <c r="M26" s="21" t="str">
        <f>[44]멀리!$E$14</f>
        <v>충남고</v>
      </c>
      <c r="N26" s="22" t="str">
        <f>[44]멀리!$F$14</f>
        <v>7.04</v>
      </c>
      <c r="O26" s="20" t="str">
        <f>[44]멀리!$C$15</f>
        <v>윤하진</v>
      </c>
      <c r="P26" s="21" t="str">
        <f>[44]멀리!$E$15</f>
        <v>경기체육고</v>
      </c>
      <c r="Q26" s="22" t="str">
        <f>[44]멀리!$F$15</f>
        <v>6.64</v>
      </c>
      <c r="R26" s="20" t="str">
        <f>[44]멀리!$C$16</f>
        <v>김민성</v>
      </c>
      <c r="S26" s="21" t="str">
        <f>[44]멀리!$E$16</f>
        <v>경남체육고</v>
      </c>
      <c r="T26" s="22" t="str">
        <f>[44]멀리!$F$16</f>
        <v>6.52</v>
      </c>
      <c r="U26" s="20" t="str">
        <f>[44]멀리!$C$17</f>
        <v>최성화</v>
      </c>
      <c r="V26" s="21" t="str">
        <f>[44]멀리!$E$17</f>
        <v>전남체육고</v>
      </c>
      <c r="W26" s="82" t="str">
        <f>[44]멀리!$F$17</f>
        <v>6.39</v>
      </c>
      <c r="X26" s="20" t="str">
        <f>[44]멀리!$C$18</f>
        <v>정인범</v>
      </c>
      <c r="Y26" s="21" t="str">
        <f>[44]멀리!$E$18</f>
        <v>전남체육고</v>
      </c>
      <c r="Z26" s="22" t="str">
        <f>[44]멀리!$F$18</f>
        <v>6.37</v>
      </c>
    </row>
    <row r="27" spans="1:26" s="75" customFormat="1" ht="13.5" customHeight="1">
      <c r="A27" s="211"/>
      <c r="B27" s="13" t="s">
        <v>16</v>
      </c>
      <c r="C27" s="43"/>
      <c r="D27" s="83" t="str">
        <f>[44]멀리!$G$11</f>
        <v>+2.8</v>
      </c>
      <c r="E27" s="111" t="s">
        <v>64</v>
      </c>
      <c r="F27" s="43"/>
      <c r="G27" s="44" t="str">
        <f>[44]멀리!$G$12</f>
        <v>+3.0</v>
      </c>
      <c r="H27" s="111" t="s">
        <v>64</v>
      </c>
      <c r="I27" s="43"/>
      <c r="J27" s="44" t="str">
        <f>[44]멀리!$G$13</f>
        <v>+0.3</v>
      </c>
      <c r="K27" s="45"/>
      <c r="L27" s="43"/>
      <c r="M27" s="44" t="str">
        <f>[44]멀리!$G$14</f>
        <v>+2.5</v>
      </c>
      <c r="N27" s="111" t="s">
        <v>64</v>
      </c>
      <c r="O27" s="43"/>
      <c r="P27" s="44" t="str">
        <f>[44]멀리!$G$15</f>
        <v>+1.0</v>
      </c>
      <c r="Q27" s="45"/>
      <c r="R27" s="43"/>
      <c r="S27" s="44" t="str">
        <f>[44]멀리!$G$16</f>
        <v>-0.3</v>
      </c>
      <c r="T27" s="63"/>
      <c r="U27" s="51"/>
      <c r="V27" s="84" t="str">
        <f>[44]멀리!$G$17</f>
        <v>+2.8</v>
      </c>
      <c r="W27" s="111" t="s">
        <v>61</v>
      </c>
      <c r="X27" s="43"/>
      <c r="Y27" s="85" t="str">
        <f>[44]멀리!$G$18</f>
        <v>+2.0</v>
      </c>
      <c r="Z27" s="45"/>
    </row>
    <row r="28" spans="1:26" s="75" customFormat="1" ht="13.5" customHeight="1">
      <c r="A28" s="211">
        <v>3</v>
      </c>
      <c r="B28" s="14" t="s">
        <v>47</v>
      </c>
      <c r="C28" s="20" t="str">
        <f>[44]세단!$C$11</f>
        <v>박지원</v>
      </c>
      <c r="D28" s="21" t="str">
        <f>[44]세단!$E$11</f>
        <v>경복고</v>
      </c>
      <c r="E28" s="22" t="str">
        <f>[44]세단!$F$11</f>
        <v>15.15</v>
      </c>
      <c r="F28" s="20" t="str">
        <f>[44]세단!$C$12</f>
        <v>이경민</v>
      </c>
      <c r="G28" s="21" t="str">
        <f>[44]세단!$E$12</f>
        <v>전남체육고</v>
      </c>
      <c r="H28" s="22" t="str">
        <f>[44]세단!$F$12</f>
        <v>14.77</v>
      </c>
      <c r="I28" s="20" t="str">
        <f>[44]세단!$C$13</f>
        <v>최성화</v>
      </c>
      <c r="J28" s="21" t="str">
        <f>[44]세단!$E$13</f>
        <v>전남체육고</v>
      </c>
      <c r="K28" s="22" t="str">
        <f>[44]세단!$F$13</f>
        <v>14.60</v>
      </c>
      <c r="L28" s="20" t="str">
        <f>[44]세단!$C$14</f>
        <v>오현명</v>
      </c>
      <c r="M28" s="21" t="str">
        <f>[44]세단!$E$14</f>
        <v>전북체육고</v>
      </c>
      <c r="N28" s="22" t="str">
        <f>[44]세단!$F$14</f>
        <v>13.84</v>
      </c>
      <c r="O28" s="20" t="str">
        <f>[44]세단!$C$15</f>
        <v>김지환</v>
      </c>
      <c r="P28" s="21" t="str">
        <f>[44]세단!$E$15</f>
        <v>경기모바일과학고</v>
      </c>
      <c r="Q28" s="22" t="str">
        <f>[44]세단!$F$15</f>
        <v>13.83</v>
      </c>
      <c r="R28" s="20" t="str">
        <f>[44]세단!$C$16</f>
        <v>백광열</v>
      </c>
      <c r="S28" s="21" t="str">
        <f>[44]세단!$E$16</f>
        <v>충남체육고</v>
      </c>
      <c r="T28" s="82" t="str">
        <f>[44]세단!$F$16</f>
        <v>13.66</v>
      </c>
      <c r="U28" s="20" t="str">
        <f>[44]세단!$C$17</f>
        <v>조승규</v>
      </c>
      <c r="V28" s="21" t="str">
        <f>[44]세단!$E$17</f>
        <v>경북체육고</v>
      </c>
      <c r="W28" s="22" t="str">
        <f>[44]세단!$F$17</f>
        <v>13.62</v>
      </c>
      <c r="X28" s="20" t="str">
        <f>[44]세단!$C$18</f>
        <v>신재혁</v>
      </c>
      <c r="Y28" s="21" t="str">
        <f>[44]세단!$E$18</f>
        <v>충남체육고</v>
      </c>
      <c r="Z28" s="22" t="str">
        <f>[44]세단!$F$18</f>
        <v>13.60</v>
      </c>
    </row>
    <row r="29" spans="1:26" s="75" customFormat="1" ht="13.5" customHeight="1">
      <c r="A29" s="211"/>
      <c r="B29" s="13" t="s">
        <v>16</v>
      </c>
      <c r="C29" s="43"/>
      <c r="D29" s="44" t="str">
        <f>[44]세단!$G$11</f>
        <v>1.4</v>
      </c>
      <c r="E29" s="45"/>
      <c r="F29" s="43"/>
      <c r="G29" s="44" t="str">
        <f>[44]세단!$G$12</f>
        <v>1.9</v>
      </c>
      <c r="H29" s="45"/>
      <c r="I29" s="43"/>
      <c r="J29" s="85" t="str">
        <f>[44]세단!$G$13</f>
        <v>1.5</v>
      </c>
      <c r="K29" s="45"/>
      <c r="L29" s="43"/>
      <c r="M29" s="44" t="str">
        <f>[44]세단!$G$14</f>
        <v>1.1</v>
      </c>
      <c r="N29" s="45"/>
      <c r="O29" s="43"/>
      <c r="P29" s="44" t="str">
        <f>[44]세단!$G$15</f>
        <v>0.2</v>
      </c>
      <c r="Q29" s="45"/>
      <c r="R29" s="43"/>
      <c r="S29" s="44" t="str">
        <f>[44]세단!$G$16</f>
        <v>1.6</v>
      </c>
      <c r="T29" s="63"/>
      <c r="U29" s="43"/>
      <c r="V29" s="44" t="str">
        <f>[44]세단!$G$17</f>
        <v>2.3</v>
      </c>
      <c r="W29" s="63" t="s">
        <v>66</v>
      </c>
      <c r="X29" s="43"/>
      <c r="Y29" s="44" t="str">
        <f>[44]세단!$G$18</f>
        <v>0.8</v>
      </c>
      <c r="Z29" s="45"/>
    </row>
    <row r="30" spans="1:26" s="75" customFormat="1" ht="13.5" customHeight="1">
      <c r="A30" s="54">
        <v>3</v>
      </c>
      <c r="B30" s="15" t="s">
        <v>22</v>
      </c>
      <c r="C30" s="17" t="str">
        <f>[44]포환!$C$11</f>
        <v>양재우</v>
      </c>
      <c r="D30" s="18" t="str">
        <f>[44]포환!$E$11</f>
        <v>강원체육고</v>
      </c>
      <c r="E30" s="19" t="str">
        <f>[44]포환!$F$11</f>
        <v>16.19</v>
      </c>
      <c r="F30" s="17" t="str">
        <f>[44]포환!$C$12</f>
        <v>박민서</v>
      </c>
      <c r="G30" s="18" t="str">
        <f>[44]포환!$E$12</f>
        <v>서울체육고</v>
      </c>
      <c r="H30" s="19" t="str">
        <f>[44]포환!$F$12</f>
        <v>15.90</v>
      </c>
      <c r="I30" s="17" t="str">
        <f>[44]포환!$C$13</f>
        <v>김현민</v>
      </c>
      <c r="J30" s="18" t="str">
        <f>[44]포환!$E$13</f>
        <v>경남체육고</v>
      </c>
      <c r="K30" s="62" t="str">
        <f>[44]포환!$F$13</f>
        <v>15.74</v>
      </c>
      <c r="L30" s="17" t="str">
        <f>[44]포환!$C$14</f>
        <v>홍동락</v>
      </c>
      <c r="M30" s="18" t="str">
        <f>[44]포환!$E$14</f>
        <v>서울체육고</v>
      </c>
      <c r="N30" s="19" t="str">
        <f>[44]포환!$F$14</f>
        <v>15.40</v>
      </c>
      <c r="O30" s="17" t="str">
        <f>[44]포환!$C$15</f>
        <v>김태혁</v>
      </c>
      <c r="P30" s="18" t="str">
        <f>[44]포환!$E$15</f>
        <v>경기체육고</v>
      </c>
      <c r="Q30" s="19" t="str">
        <f>[44]포환!$F$15</f>
        <v>15.27</v>
      </c>
      <c r="R30" s="17" t="str">
        <f>[44]포환!$C$16</f>
        <v>최형재</v>
      </c>
      <c r="S30" s="18" t="str">
        <f>[44]포환!$E$16</f>
        <v>인천체육고</v>
      </c>
      <c r="T30" s="19" t="str">
        <f>[44]포환!$F$16</f>
        <v>14.62</v>
      </c>
      <c r="U30" s="17" t="str">
        <f>[44]포환!$C$17</f>
        <v>박현민</v>
      </c>
      <c r="V30" s="18" t="str">
        <f>[44]포환!$E$17</f>
        <v>경북체육고</v>
      </c>
      <c r="W30" s="19" t="str">
        <f>[44]포환!$F$17</f>
        <v>13.47</v>
      </c>
      <c r="X30" s="17" t="str">
        <f>[44]포환!$C$18</f>
        <v>김태현</v>
      </c>
      <c r="Y30" s="18" t="str">
        <f>[44]포환!$E$18</f>
        <v>충북체육고</v>
      </c>
      <c r="Z30" s="19" t="str">
        <f>[44]포환!$F$18</f>
        <v>13.18</v>
      </c>
    </row>
    <row r="31" spans="1:26" s="75" customFormat="1" ht="13.5" customHeight="1">
      <c r="A31" s="54">
        <v>1</v>
      </c>
      <c r="B31" s="15" t="s">
        <v>48</v>
      </c>
      <c r="C31" s="17" t="str">
        <f>[44]원반!$C$11</f>
        <v>장재덕</v>
      </c>
      <c r="D31" s="18" t="str">
        <f>[44]원반!$E$11</f>
        <v>경북체육고</v>
      </c>
      <c r="E31" s="19" t="str">
        <f>[44]원반!$F$11</f>
        <v>46.43</v>
      </c>
      <c r="F31" s="17" t="str">
        <f>[44]원반!$C$12</f>
        <v>나인성</v>
      </c>
      <c r="G31" s="18" t="str">
        <f>[44]원반!$E$12</f>
        <v>이리공업고</v>
      </c>
      <c r="H31" s="19" t="str">
        <f>[44]원반!$F$12</f>
        <v>44.83</v>
      </c>
      <c r="I31" s="17" t="str">
        <f>[44]원반!$C$13</f>
        <v>박용주</v>
      </c>
      <c r="J31" s="18" t="str">
        <f>[44]원반!$E$13</f>
        <v>전남체육고</v>
      </c>
      <c r="K31" s="19" t="str">
        <f>[44]원반!$F$13</f>
        <v>44.45</v>
      </c>
      <c r="L31" s="17" t="str">
        <f>[44]원반!$C$14</f>
        <v>구민준</v>
      </c>
      <c r="M31" s="18" t="str">
        <f>[44]원반!$E$14</f>
        <v>충남체육고</v>
      </c>
      <c r="N31" s="19" t="str">
        <f>[44]원반!$F$14</f>
        <v>43.82</v>
      </c>
      <c r="O31" s="17" t="str">
        <f>[44]원반!$C$15</f>
        <v>이요섭</v>
      </c>
      <c r="P31" s="18" t="str">
        <f>[44]원반!$E$15</f>
        <v>충현고</v>
      </c>
      <c r="Q31" s="19" t="str">
        <f>[44]원반!$F$15</f>
        <v>42.75</v>
      </c>
      <c r="R31" s="17" t="str">
        <f>[44]원반!$C$16</f>
        <v>김광섭</v>
      </c>
      <c r="S31" s="18" t="str">
        <f>[44]원반!$E$16</f>
        <v>문창고</v>
      </c>
      <c r="T31" s="19" t="str">
        <f>[44]원반!$F$16</f>
        <v>42.59</v>
      </c>
      <c r="U31" s="17" t="str">
        <f>[44]원반!$C$17</f>
        <v>조병욱</v>
      </c>
      <c r="V31" s="18" t="str">
        <f>[44]원반!$E$17</f>
        <v>충북체육고</v>
      </c>
      <c r="W31" s="19" t="str">
        <f>[44]원반!$F$17</f>
        <v>42.13</v>
      </c>
      <c r="X31" s="17" t="str">
        <f>[44]원반!$C$18</f>
        <v>안태규</v>
      </c>
      <c r="Y31" s="18" t="str">
        <f>[44]원반!$E$18</f>
        <v>대구체육고</v>
      </c>
      <c r="Z31" s="62" t="str">
        <f>[44]원반!$F$18</f>
        <v>41.70</v>
      </c>
    </row>
    <row r="32" spans="1:26" s="75" customFormat="1" ht="13.5" customHeight="1">
      <c r="A32" s="54">
        <v>1</v>
      </c>
      <c r="B32" s="15" t="s">
        <v>49</v>
      </c>
      <c r="C32" s="17" t="str">
        <f>[44]해머!$C$11</f>
        <v>홍종호</v>
      </c>
      <c r="D32" s="18" t="str">
        <f>[44]해머!$E$11</f>
        <v>이리공업고</v>
      </c>
      <c r="E32" s="19" t="str">
        <f>[44]해머!$F$11</f>
        <v>59.20</v>
      </c>
      <c r="F32" s="17" t="str">
        <f>[44]해머!$C$12</f>
        <v>양지수</v>
      </c>
      <c r="G32" s="18" t="str">
        <f>[44]해머!$E$12</f>
        <v>전남체육고</v>
      </c>
      <c r="H32" s="19" t="str">
        <f>[44]해머!$F$12</f>
        <v>58.34</v>
      </c>
      <c r="I32" s="17" t="str">
        <f>[44]해머!$C$13</f>
        <v>채지훈</v>
      </c>
      <c r="J32" s="18" t="str">
        <f>[44]해머!$E$13</f>
        <v>전남체육고</v>
      </c>
      <c r="K32" s="19" t="str">
        <f>[44]해머!$F$13</f>
        <v>51.41</v>
      </c>
      <c r="L32" s="17" t="str">
        <f>[44]해머!$C$14</f>
        <v>이정현</v>
      </c>
      <c r="M32" s="18" t="str">
        <f>[44]해머!$E$14</f>
        <v>전북체육고</v>
      </c>
      <c r="N32" s="19" t="str">
        <f>[44]해머!$F$14</f>
        <v>49.00</v>
      </c>
      <c r="O32" s="17" t="str">
        <f>[44]해머!$C$15</f>
        <v>장민수</v>
      </c>
      <c r="P32" s="18" t="str">
        <f>[44]해머!$E$15</f>
        <v>경기체육고</v>
      </c>
      <c r="Q32" s="19" t="str">
        <f>[44]해머!$F$15</f>
        <v>48.31</v>
      </c>
      <c r="R32" s="17" t="str">
        <f>[44]해머!$C$16</f>
        <v>최국현</v>
      </c>
      <c r="S32" s="18" t="str">
        <f>[44]해머!$E$16</f>
        <v>이리공업고</v>
      </c>
      <c r="T32" s="19" t="str">
        <f>[44]해머!$F$16</f>
        <v>41.39</v>
      </c>
      <c r="U32" s="17" t="str">
        <f>[44]해머!$C$17</f>
        <v>김덕영</v>
      </c>
      <c r="V32" s="18" t="str">
        <f>[44]해머!$E$17</f>
        <v>강원체육고</v>
      </c>
      <c r="W32" s="19" t="str">
        <f>[44]해머!$F$17</f>
        <v>39.10</v>
      </c>
      <c r="X32" s="17" t="str">
        <f>[44]해머!$C$18</f>
        <v>배준호</v>
      </c>
      <c r="Y32" s="18" t="str">
        <f>[44]해머!$E$18</f>
        <v>전북체육고</v>
      </c>
      <c r="Z32" s="19" t="str">
        <f>[44]해머!$F$18</f>
        <v>38.61</v>
      </c>
    </row>
    <row r="33" spans="1:26" s="75" customFormat="1" ht="13.5" customHeight="1">
      <c r="A33" s="76">
        <v>2</v>
      </c>
      <c r="B33" s="15" t="s">
        <v>50</v>
      </c>
      <c r="C33" s="17" t="str">
        <f>[44]투창!$C$11</f>
        <v>이준형</v>
      </c>
      <c r="D33" s="18" t="str">
        <f>[44]투창!$E$11</f>
        <v>인천체육고</v>
      </c>
      <c r="E33" s="19" t="str">
        <f>[44]투창!$F$11</f>
        <v>64.20</v>
      </c>
      <c r="F33" s="17" t="str">
        <f>[44]투창!$C$12</f>
        <v>최우진</v>
      </c>
      <c r="G33" s="18" t="str">
        <f>[44]투창!$E$12</f>
        <v>충북체육고</v>
      </c>
      <c r="H33" s="19" t="str">
        <f>[44]투창!$F$12</f>
        <v>62.85</v>
      </c>
      <c r="I33" s="17" t="str">
        <f>[44]투창!$C$13</f>
        <v>양정호</v>
      </c>
      <c r="J33" s="18" t="str">
        <f>[44]투창!$E$13</f>
        <v>강원체육고</v>
      </c>
      <c r="K33" s="19" t="str">
        <f>[44]투창!$F$13</f>
        <v>61.43</v>
      </c>
      <c r="L33" s="17" t="str">
        <f>[44]투창!$C$14</f>
        <v>손민찬</v>
      </c>
      <c r="M33" s="18" t="str">
        <f>[44]투창!$E$14</f>
        <v>문창고</v>
      </c>
      <c r="N33" s="19" t="str">
        <f>[44]투창!$F$14</f>
        <v>59.42</v>
      </c>
      <c r="O33" s="17" t="str">
        <f>[44]투창!$C$15</f>
        <v>안하영</v>
      </c>
      <c r="P33" s="18" t="str">
        <f>[44]투창!$E$15</f>
        <v>충남체육고</v>
      </c>
      <c r="Q33" s="19" t="str">
        <f>[44]투창!$F$15</f>
        <v>58.71</v>
      </c>
      <c r="R33" s="17" t="str">
        <f>[44]투창!$C$16</f>
        <v>김이태</v>
      </c>
      <c r="S33" s="18" t="str">
        <f>[44]투창!$E$16</f>
        <v>울산스포츠과학고</v>
      </c>
      <c r="T33" s="62" t="str">
        <f>[44]투창!$F$16</f>
        <v>55.89</v>
      </c>
      <c r="U33" s="17" t="str">
        <f>[44]투창!$C$17</f>
        <v>김규덕</v>
      </c>
      <c r="V33" s="18" t="str">
        <f>[44]투창!$E$17</f>
        <v>강원체육고</v>
      </c>
      <c r="W33" s="19" t="str">
        <f>[44]투창!$F$17</f>
        <v>55.08</v>
      </c>
      <c r="X33" s="17" t="str">
        <f>[44]투창!$C$18</f>
        <v>김진호</v>
      </c>
      <c r="Y33" s="18" t="str">
        <f>[44]투창!$E$18</f>
        <v>대구체육고</v>
      </c>
      <c r="Z33" s="19" t="str">
        <f>[44]투창!$F$18</f>
        <v>53.03</v>
      </c>
    </row>
    <row r="34" spans="1:26" s="75" customFormat="1" ht="13.5" customHeight="1">
      <c r="A34" s="54">
        <v>2</v>
      </c>
      <c r="B34" s="15" t="s">
        <v>51</v>
      </c>
      <c r="C34" s="17" t="str">
        <f>'[44]10종경기'!$C$11</f>
        <v>박준영</v>
      </c>
      <c r="D34" s="18" t="str">
        <f>'[44]10종경기'!$E$11</f>
        <v>경북체육고</v>
      </c>
      <c r="E34" s="19" t="str">
        <f>'[44]10종경기'!$F$11</f>
        <v>5,999점</v>
      </c>
      <c r="F34" s="17" t="str">
        <f>'[44]10종경기'!$C$12</f>
        <v>윤서준</v>
      </c>
      <c r="G34" s="18" t="str">
        <f>'[44]10종경기'!$E$12</f>
        <v>대전체육고</v>
      </c>
      <c r="H34" s="19" t="str">
        <f>'[44]10종경기'!$F$12</f>
        <v>5,527점</v>
      </c>
      <c r="I34" s="17" t="str">
        <f>'[44]10종경기'!$C$13</f>
        <v>김기훈</v>
      </c>
      <c r="J34" s="18" t="str">
        <f>'[44]10종경기'!$E$13</f>
        <v>전남체육고</v>
      </c>
      <c r="K34" s="19" t="str">
        <f>'[44]10종경기'!$F$13</f>
        <v>4,952점</v>
      </c>
      <c r="L34" s="17" t="str">
        <f>'[44]10종경기'!$C$14</f>
        <v>김우현</v>
      </c>
      <c r="M34" s="18" t="str">
        <f>'[44]10종경기'!$E$14</f>
        <v>경북체육고</v>
      </c>
      <c r="N34" s="19" t="str">
        <f>'[44]10종경기'!$F$14</f>
        <v>4,290점</v>
      </c>
      <c r="O34" s="17" t="str">
        <f>'[44]10종경기'!$C$15</f>
        <v>이효원</v>
      </c>
      <c r="P34" s="18" t="str">
        <f>'[44]10종경기'!$E$15</f>
        <v>경기체육고</v>
      </c>
      <c r="Q34" s="19" t="str">
        <f>'[44]10종경기'!$F$15</f>
        <v>3,926점</v>
      </c>
      <c r="R34" s="17" t="str">
        <f>'[44]10종경기'!$C$16</f>
        <v>이찬형</v>
      </c>
      <c r="S34" s="18" t="str">
        <f>'[44]10종경기'!$E$16</f>
        <v>대전체육고</v>
      </c>
      <c r="T34" s="19" t="str">
        <f>'[44]10종경기'!$F$16</f>
        <v>3,342점</v>
      </c>
      <c r="U34" s="17" t="str">
        <f>'[44]10종경기'!$C$17</f>
        <v>박경만</v>
      </c>
      <c r="V34" s="18" t="str">
        <f>'[44]10종경기'!$E$17</f>
        <v>충남체육고</v>
      </c>
      <c r="W34" s="19" t="str">
        <f>'[44]10종경기'!$F$17</f>
        <v>3,225점</v>
      </c>
      <c r="X34" s="17" t="str">
        <f>'[44]10종경기'!$C$18</f>
        <v>장남준</v>
      </c>
      <c r="Y34" s="18" t="str">
        <f>'[44]10종경기'!$E$18</f>
        <v>설악고</v>
      </c>
      <c r="Z34" s="19" t="str">
        <f>'[44]10종경기'!$F$18</f>
        <v>3,100점</v>
      </c>
    </row>
    <row r="35" spans="1:26" s="75" customFormat="1" ht="13.5" customHeight="1">
      <c r="A35" s="57"/>
      <c r="B35" s="3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75" customFormat="1" ht="15.75" customHeight="1">
      <c r="A36" s="57"/>
      <c r="B36" s="11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6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49" customFormat="1">
      <c r="A38" s="56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45" zoomScaleSheetLayoutView="145" workbookViewId="0">
      <selection activeCell="E2" sqref="E2:T2"/>
    </sheetView>
  </sheetViews>
  <sheetFormatPr defaultRowHeight="14.4"/>
  <cols>
    <col min="1" max="1" width="2.296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296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296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296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296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296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296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296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296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296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296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296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296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296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296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296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296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296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296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296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296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296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296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296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296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296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296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296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296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296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296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296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296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296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296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296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296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296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296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296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296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296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296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296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296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296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296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296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296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296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296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296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296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296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296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296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296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296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296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296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296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296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296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296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1" spans="1:26">
      <c r="A1" s="55"/>
    </row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14</v>
      </c>
      <c r="V2" s="52"/>
      <c r="W2" s="52"/>
      <c r="X2" s="52"/>
      <c r="Y2" s="52"/>
      <c r="Z2" s="52"/>
    </row>
    <row r="3" spans="1:26" s="9" customFormat="1" ht="15" thickTop="1">
      <c r="A3" s="55"/>
      <c r="B3" s="216" t="s">
        <v>57</v>
      </c>
      <c r="C3" s="216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9</v>
      </c>
      <c r="H5" s="4"/>
      <c r="I5" s="2"/>
      <c r="J5" s="3" t="s">
        <v>0</v>
      </c>
      <c r="K5" s="4"/>
      <c r="L5" s="2"/>
      <c r="M5" s="3" t="s">
        <v>10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11</v>
      </c>
      <c r="W5" s="4"/>
      <c r="X5" s="2"/>
      <c r="Y5" s="3" t="s">
        <v>7</v>
      </c>
      <c r="Z5" s="4"/>
    </row>
    <row r="6" spans="1:26" ht="15" thickBot="1">
      <c r="B6" s="6" t="s">
        <v>15</v>
      </c>
      <c r="C6" s="5" t="s">
        <v>3</v>
      </c>
      <c r="D6" s="5" t="s">
        <v>8</v>
      </c>
      <c r="E6" s="5" t="s">
        <v>4</v>
      </c>
      <c r="F6" s="5" t="s">
        <v>3</v>
      </c>
      <c r="G6" s="5" t="s">
        <v>8</v>
      </c>
      <c r="H6" s="5" t="s">
        <v>4</v>
      </c>
      <c r="I6" s="5" t="s">
        <v>3</v>
      </c>
      <c r="J6" s="5" t="s">
        <v>8</v>
      </c>
      <c r="K6" s="5" t="s">
        <v>4</v>
      </c>
      <c r="L6" s="5" t="s">
        <v>3</v>
      </c>
      <c r="M6" s="5" t="s">
        <v>8</v>
      </c>
      <c r="N6" s="5" t="s">
        <v>4</v>
      </c>
      <c r="O6" s="5" t="s">
        <v>3</v>
      </c>
      <c r="P6" s="5" t="s">
        <v>8</v>
      </c>
      <c r="Q6" s="5" t="s">
        <v>4</v>
      </c>
      <c r="R6" s="5" t="s">
        <v>3</v>
      </c>
      <c r="S6" s="5" t="s">
        <v>8</v>
      </c>
      <c r="T6" s="5" t="s">
        <v>4</v>
      </c>
      <c r="U6" s="5" t="s">
        <v>3</v>
      </c>
      <c r="V6" s="5" t="s">
        <v>8</v>
      </c>
      <c r="W6" s="5" t="s">
        <v>4</v>
      </c>
      <c r="X6" s="5" t="s">
        <v>3</v>
      </c>
      <c r="Y6" s="5" t="s">
        <v>8</v>
      </c>
      <c r="Z6" s="5" t="s">
        <v>4</v>
      </c>
    </row>
    <row r="7" spans="1:26" s="75" customFormat="1" ht="13.5" customHeight="1" thickTop="1">
      <c r="A7" s="211">
        <v>1</v>
      </c>
      <c r="B7" s="12" t="s">
        <v>12</v>
      </c>
      <c r="C7" s="25" t="str">
        <f>[45]결승기록지!$C$11</f>
        <v>한서정</v>
      </c>
      <c r="D7" s="26" t="str">
        <f>[45]결승기록지!$E$11</f>
        <v>서울체육고</v>
      </c>
      <c r="E7" s="27" t="str">
        <f>[45]결승기록지!$F$11</f>
        <v>12.44</v>
      </c>
      <c r="F7" s="25" t="str">
        <f>[45]결승기록지!$C$12</f>
        <v>김한송</v>
      </c>
      <c r="G7" s="26" t="str">
        <f>[45]결승기록지!$E$12</f>
        <v>태원고</v>
      </c>
      <c r="H7" s="27" t="str">
        <f>[45]결승기록지!$F$12</f>
        <v>12.58</v>
      </c>
      <c r="I7" s="25" t="str">
        <f>[45]결승기록지!$C$13</f>
        <v>성하원</v>
      </c>
      <c r="J7" s="26" t="str">
        <f>[45]결승기록지!$E$13</f>
        <v>경기용인고</v>
      </c>
      <c r="K7" s="86" t="str">
        <f>[45]결승기록지!$F$13</f>
        <v>12.64</v>
      </c>
      <c r="L7" s="25" t="str">
        <f>[45]결승기록지!$C$14</f>
        <v>이가은</v>
      </c>
      <c r="M7" s="26" t="str">
        <f>[45]결승기록지!$E$14</f>
        <v>경북체육고</v>
      </c>
      <c r="N7" s="86" t="str">
        <f>[45]결승기록지!$F$14</f>
        <v>12.67</v>
      </c>
      <c r="O7" s="25" t="str">
        <f>[45]결승기록지!$C$15</f>
        <v>조수진</v>
      </c>
      <c r="P7" s="26" t="str">
        <f>[45]결승기록지!$E$15</f>
        <v>울산스포츠과학고</v>
      </c>
      <c r="Q7" s="27" t="str">
        <f>[45]결승기록지!$F$15</f>
        <v>12.73</v>
      </c>
      <c r="R7" s="25" t="str">
        <f>[45]결승기록지!$C$16</f>
        <v>김소은</v>
      </c>
      <c r="S7" s="26" t="str">
        <f>[45]결승기록지!$E$16</f>
        <v>경기가평고</v>
      </c>
      <c r="T7" s="27" t="str">
        <f>[45]결승기록지!$F$16</f>
        <v>12.86</v>
      </c>
      <c r="U7" s="25" t="str">
        <f>[45]결승기록지!$C$17</f>
        <v>김태연</v>
      </c>
      <c r="V7" s="26" t="str">
        <f>[45]결승기록지!$E$17</f>
        <v>인일여자고</v>
      </c>
      <c r="W7" s="27" t="str">
        <f>[45]결승기록지!$F$17</f>
        <v>12.95</v>
      </c>
      <c r="X7" s="25" t="str">
        <f>[45]결승기록지!$C$18</f>
        <v>장세빈</v>
      </c>
      <c r="Y7" s="26" t="str">
        <f>[45]결승기록지!$E$18</f>
        <v>전남체육고</v>
      </c>
      <c r="Z7" s="27" t="str">
        <f>[45]결승기록지!$F$18</f>
        <v>13.17</v>
      </c>
    </row>
    <row r="8" spans="1:26" s="75" customFormat="1" ht="13.5" customHeight="1">
      <c r="A8" s="211"/>
      <c r="B8" s="13" t="s">
        <v>16</v>
      </c>
      <c r="C8" s="39"/>
      <c r="D8" s="40" t="s">
        <v>62</v>
      </c>
      <c r="E8" s="42"/>
      <c r="F8" s="42"/>
      <c r="G8" s="40"/>
      <c r="H8" s="42"/>
      <c r="I8" s="42"/>
      <c r="J8" s="40"/>
      <c r="K8" s="42"/>
      <c r="L8" s="42"/>
      <c r="M8" s="40"/>
      <c r="N8" s="42"/>
      <c r="O8" s="42"/>
      <c r="P8" s="40"/>
      <c r="Q8" s="42"/>
      <c r="R8" s="42"/>
      <c r="S8" s="40"/>
      <c r="T8" s="42"/>
      <c r="U8" s="42"/>
      <c r="V8" s="40"/>
      <c r="W8" s="42"/>
      <c r="X8" s="42"/>
      <c r="Y8" s="40"/>
      <c r="Z8" s="41"/>
    </row>
    <row r="9" spans="1:26" s="75" customFormat="1" ht="13.5" customHeight="1">
      <c r="A9" s="211">
        <v>2</v>
      </c>
      <c r="B9" s="14" t="s">
        <v>18</v>
      </c>
      <c r="C9" s="36" t="str">
        <f>[46]결승기록지!$C$11</f>
        <v>성하원</v>
      </c>
      <c r="D9" s="53" t="str">
        <f>[46]결승기록지!$E$11</f>
        <v>경기용인고</v>
      </c>
      <c r="E9" s="37" t="str">
        <f>[46]결승기록지!$F$11</f>
        <v>25.53</v>
      </c>
      <c r="F9" s="36" t="str">
        <f>[46]결승기록지!$C$12</f>
        <v>김다은</v>
      </c>
      <c r="G9" s="53" t="str">
        <f>[46]결승기록지!$E$12</f>
        <v>경기가평고</v>
      </c>
      <c r="H9" s="37" t="str">
        <f>[46]결승기록지!$F$12</f>
        <v>25.63</v>
      </c>
      <c r="I9" s="36" t="str">
        <f>[46]결승기록지!$C$13</f>
        <v>박미나</v>
      </c>
      <c r="J9" s="53" t="str">
        <f>[46]결승기록지!$E$13</f>
        <v>포항두호고</v>
      </c>
      <c r="K9" s="37" t="str">
        <f>[46]결승기록지!$F$13</f>
        <v>25.95</v>
      </c>
      <c r="L9" s="36" t="str">
        <f>[46]결승기록지!$C$14</f>
        <v>신현진</v>
      </c>
      <c r="M9" s="37" t="str">
        <f>[46]결승기록지!$E$14</f>
        <v>인일여자고</v>
      </c>
      <c r="N9" s="38" t="str">
        <f>[46]결승기록지!$F$14</f>
        <v>26.27</v>
      </c>
      <c r="O9" s="36" t="str">
        <f>[46]결승기록지!$C$15</f>
        <v>이유진</v>
      </c>
      <c r="P9" s="37" t="str">
        <f>[46]결승기록지!$E$15</f>
        <v>서울체육고</v>
      </c>
      <c r="Q9" s="38" t="str">
        <f>[46]결승기록지!$F$15</f>
        <v>26.34</v>
      </c>
      <c r="R9" s="36" t="str">
        <f>[46]결승기록지!$C$16</f>
        <v>임민경</v>
      </c>
      <c r="S9" s="37" t="str">
        <f>[46]결승기록지!$E$16</f>
        <v>전남체육고</v>
      </c>
      <c r="T9" s="38" t="str">
        <f>[46]결승기록지!$F$16</f>
        <v>27.17</v>
      </c>
      <c r="U9" s="36"/>
      <c r="V9" s="37"/>
      <c r="W9" s="38"/>
      <c r="X9" s="36"/>
      <c r="Y9" s="37"/>
      <c r="Z9" s="38"/>
    </row>
    <row r="10" spans="1:26" s="75" customFormat="1" ht="13.5" customHeight="1">
      <c r="A10" s="211"/>
      <c r="B10" s="13" t="s">
        <v>16</v>
      </c>
      <c r="C10" s="39"/>
      <c r="D10" s="40" t="str">
        <f>[46]결승기록지!$G$8</f>
        <v>-0.4</v>
      </c>
      <c r="E10" s="42"/>
      <c r="F10" s="42"/>
      <c r="G10" s="40"/>
      <c r="H10" s="42"/>
      <c r="I10" s="42"/>
      <c r="J10" s="40"/>
      <c r="K10" s="42"/>
      <c r="L10" s="42"/>
      <c r="M10" s="40"/>
      <c r="N10" s="42"/>
      <c r="O10" s="42"/>
      <c r="P10" s="40"/>
      <c r="Q10" s="42"/>
      <c r="R10" s="42"/>
      <c r="S10" s="40"/>
      <c r="T10" s="42"/>
      <c r="U10" s="42"/>
      <c r="V10" s="42"/>
      <c r="W10" s="42"/>
      <c r="X10" s="42"/>
      <c r="Y10" s="42"/>
      <c r="Z10" s="41"/>
    </row>
    <row r="11" spans="1:26" s="75" customFormat="1" ht="13.5" customHeight="1">
      <c r="A11" s="54">
        <v>1</v>
      </c>
      <c r="B11" s="15" t="s">
        <v>39</v>
      </c>
      <c r="C11" s="29" t="str">
        <f>[47]결승기록지!$C$11</f>
        <v>서다현</v>
      </c>
      <c r="D11" s="30" t="str">
        <f>[47]결승기록지!$E$11</f>
        <v>용남고</v>
      </c>
      <c r="E11" s="31" t="str">
        <f>[47]결승기록지!$F$11</f>
        <v>57.67</v>
      </c>
      <c r="F11" s="29" t="str">
        <f>[47]결승기록지!$C$12</f>
        <v>김서윤</v>
      </c>
      <c r="G11" s="30" t="str">
        <f>[47]결승기록지!$E$12</f>
        <v>경남체육고</v>
      </c>
      <c r="H11" s="31" t="str">
        <f>[47]결승기록지!$F$12</f>
        <v>58.81</v>
      </c>
      <c r="I11" s="29" t="str">
        <f>[47]결승기록지!$C$13</f>
        <v>김진영</v>
      </c>
      <c r="J11" s="30" t="str">
        <f>[47]결승기록지!$E$13</f>
        <v>경기체육고</v>
      </c>
      <c r="K11" s="31" t="str">
        <f>[47]결승기록지!$F$13</f>
        <v>58.98</v>
      </c>
      <c r="L11" s="29" t="str">
        <f>[47]결승기록지!$C$14</f>
        <v>최윤서</v>
      </c>
      <c r="M11" s="30" t="str">
        <f>[47]결승기록지!$E$14</f>
        <v>경기덕계고</v>
      </c>
      <c r="N11" s="31" t="str">
        <f>[47]결승기록지!$F$14</f>
        <v>59.60</v>
      </c>
      <c r="O11" s="29" t="str">
        <f>[47]결승기록지!$C$15</f>
        <v>손은빈</v>
      </c>
      <c r="P11" s="30" t="str">
        <f>[47]결승기록지!$E$15</f>
        <v>서울체육고</v>
      </c>
      <c r="Q11" s="77" t="str">
        <f>[47]결승기록지!$F$15</f>
        <v>1:01.78</v>
      </c>
      <c r="R11" s="29" t="str">
        <f>[47]결승기록지!$C$16</f>
        <v>정승연</v>
      </c>
      <c r="S11" s="30" t="str">
        <f>[47]결승기록지!$E$16</f>
        <v>경명여자고</v>
      </c>
      <c r="T11" s="77" t="str">
        <f>[47]결승기록지!$F$16</f>
        <v>1:01.88</v>
      </c>
      <c r="U11" s="29" t="str">
        <f>[47]결승기록지!$C$17</f>
        <v>김초은</v>
      </c>
      <c r="V11" s="30" t="str">
        <f>[47]결승기록지!$E$17</f>
        <v>전북체육고</v>
      </c>
      <c r="W11" s="77" t="str">
        <f>[47]결승기록지!$F$17</f>
        <v>1:07.79</v>
      </c>
      <c r="X11" s="29" t="str">
        <f>[47]결승기록지!$C$18</f>
        <v>이연우</v>
      </c>
      <c r="Y11" s="30" t="str">
        <f>[47]결승기록지!$E$18</f>
        <v>울산스포츠과학고</v>
      </c>
      <c r="Z11" s="77"/>
    </row>
    <row r="12" spans="1:26" s="75" customFormat="1" ht="13.5" customHeight="1">
      <c r="A12" s="54">
        <v>3</v>
      </c>
      <c r="B12" s="15" t="s">
        <v>19</v>
      </c>
      <c r="C12" s="29" t="str">
        <f>[48]결승기록지!$C$11</f>
        <v>김가경</v>
      </c>
      <c r="D12" s="30" t="str">
        <f>[48]결승기록지!$E$11</f>
        <v>전남체육고</v>
      </c>
      <c r="E12" s="31" t="str">
        <f>[48]결승기록지!$F$11</f>
        <v>2:17.74</v>
      </c>
      <c r="F12" s="29" t="str">
        <f>[48]결승기록지!$C$12</f>
        <v>오혜원</v>
      </c>
      <c r="G12" s="30" t="str">
        <f>[48]결승기록지!$E$12</f>
        <v>오류고</v>
      </c>
      <c r="H12" s="31" t="str">
        <f>[48]결승기록지!$F$12</f>
        <v>2:20.99</v>
      </c>
      <c r="I12" s="29" t="str">
        <f>[48]결승기록지!$C$13</f>
        <v>조현지</v>
      </c>
      <c r="J12" s="30" t="str">
        <f>[48]결승기록지!$E$13</f>
        <v>경북성남여자고</v>
      </c>
      <c r="K12" s="31" t="str">
        <f>[48]결승기록지!$F$13</f>
        <v>2:21.10</v>
      </c>
      <c r="L12" s="29" t="str">
        <f>[48]결승기록지!$C$14</f>
        <v>이서빈</v>
      </c>
      <c r="M12" s="30" t="str">
        <f>[48]결승기록지!$E$14</f>
        <v>충현고</v>
      </c>
      <c r="N12" s="31" t="str">
        <f>[48]결승기록지!$F$14</f>
        <v>2:21.29</v>
      </c>
      <c r="O12" s="29" t="str">
        <f>[48]결승기록지!$C$15</f>
        <v>송민선</v>
      </c>
      <c r="P12" s="30" t="str">
        <f>[48]결승기록지!$E$15</f>
        <v>오류고</v>
      </c>
      <c r="Q12" s="31" t="str">
        <f>[48]결승기록지!$F$15</f>
        <v>2:26.97</v>
      </c>
      <c r="R12" s="29" t="str">
        <f>[48]결승기록지!$C$16</f>
        <v>노승연</v>
      </c>
      <c r="S12" s="30" t="str">
        <f>[48]결승기록지!$E$16</f>
        <v>태원고</v>
      </c>
      <c r="T12" s="31" t="str">
        <f>[48]결승기록지!$F$16</f>
        <v>2:33.23</v>
      </c>
      <c r="U12" s="29" t="str">
        <f>[48]결승기록지!$C$17</f>
        <v>김초희</v>
      </c>
      <c r="V12" s="30" t="str">
        <f>[48]결승기록지!$E$17</f>
        <v>충남체육고</v>
      </c>
      <c r="W12" s="31" t="str">
        <f>[48]결승기록지!$F$17</f>
        <v>2:34.08</v>
      </c>
      <c r="X12" s="29" t="str">
        <f>[48]결승기록지!$C$18</f>
        <v>임지수</v>
      </c>
      <c r="Y12" s="30" t="str">
        <f>[48]결승기록지!$E$18</f>
        <v>인일여자고</v>
      </c>
      <c r="Z12" s="31" t="str">
        <f>[48]결승기록지!$F$18</f>
        <v>2:35.96</v>
      </c>
    </row>
    <row r="13" spans="1:26" s="75" customFormat="1" ht="13.5" customHeight="1">
      <c r="A13" s="76">
        <v>1</v>
      </c>
      <c r="B13" s="15" t="s">
        <v>40</v>
      </c>
      <c r="C13" s="29" t="str">
        <f>[49]결승기록지!$C$11</f>
        <v>차지원</v>
      </c>
      <c r="D13" s="30" t="str">
        <f>[49]결승기록지!$E$11</f>
        <v>대구체육고</v>
      </c>
      <c r="E13" s="77" t="str">
        <f>[49]결승기록지!$F$11</f>
        <v>4:38.43</v>
      </c>
      <c r="F13" s="29" t="str">
        <f>[49]결승기록지!$C$12</f>
        <v>이유정</v>
      </c>
      <c r="G13" s="30" t="str">
        <f>[49]결승기록지!$E$12</f>
        <v>대전체육고</v>
      </c>
      <c r="H13" s="77" t="str">
        <f>[49]결승기록지!$F$12</f>
        <v>4:39.69</v>
      </c>
      <c r="I13" s="29" t="str">
        <f>[49]결승기록지!$C$13</f>
        <v>심하영</v>
      </c>
      <c r="J13" s="30" t="str">
        <f>[49]결승기록지!$E$13</f>
        <v>충북체육고</v>
      </c>
      <c r="K13" s="77" t="str">
        <f>[49]결승기록지!$F$13</f>
        <v>4:41.23</v>
      </c>
      <c r="L13" s="29" t="str">
        <f>[49]결승기록지!$C$14</f>
        <v>연유빈</v>
      </c>
      <c r="M13" s="30" t="str">
        <f>[49]결승기록지!$E$14</f>
        <v>경북성남여자고</v>
      </c>
      <c r="N13" s="77" t="str">
        <f>[49]결승기록지!$F$14</f>
        <v>4:44.49</v>
      </c>
      <c r="O13" s="29" t="str">
        <f>[49]결승기록지!$C$15</f>
        <v>이서빈</v>
      </c>
      <c r="P13" s="30" t="str">
        <f>[49]결승기록지!$E$15</f>
        <v>충현고</v>
      </c>
      <c r="Q13" s="77" t="str">
        <f>[49]결승기록지!$F$15</f>
        <v>4:51.21</v>
      </c>
      <c r="R13" s="29" t="str">
        <f>[49]결승기록지!$C$16</f>
        <v>방민지</v>
      </c>
      <c r="S13" s="30" t="str">
        <f>[49]결승기록지!$E$16</f>
        <v>오류고</v>
      </c>
      <c r="T13" s="77" t="str">
        <f>[49]결승기록지!$F$16</f>
        <v>4:55.17</v>
      </c>
      <c r="U13" s="29" t="str">
        <f>[49]결승기록지!$C$17</f>
        <v>이지은</v>
      </c>
      <c r="V13" s="30" t="str">
        <f>[49]결승기록지!$E$17</f>
        <v>오류고</v>
      </c>
      <c r="W13" s="77" t="str">
        <f>[49]결승기록지!$F$17</f>
        <v>4:57.91</v>
      </c>
      <c r="X13" s="29" t="str">
        <f>[49]결승기록지!$C$18</f>
        <v>임가현</v>
      </c>
      <c r="Y13" s="30" t="str">
        <f>[49]결승기록지!$E$18</f>
        <v>경기체육고</v>
      </c>
      <c r="Z13" s="77" t="str">
        <f>[49]결승기록지!$F$18</f>
        <v>4:59.13</v>
      </c>
    </row>
    <row r="14" spans="1:26" s="75" customFormat="1" ht="13.5" customHeight="1">
      <c r="A14" s="54">
        <v>3</v>
      </c>
      <c r="B14" s="15" t="s">
        <v>41</v>
      </c>
      <c r="C14" s="17" t="str">
        <f>[50]결승기록지!$C$11</f>
        <v>이유정</v>
      </c>
      <c r="D14" s="18" t="str">
        <f>[50]결승기록지!$E$11</f>
        <v>대전체육고</v>
      </c>
      <c r="E14" s="19" t="str">
        <f>[50]결승기록지!$F$11</f>
        <v>17:32.21</v>
      </c>
      <c r="F14" s="17" t="str">
        <f>[50]결승기록지!$C$12</f>
        <v>연유빈</v>
      </c>
      <c r="G14" s="18" t="str">
        <f>[50]결승기록지!$E$12</f>
        <v>경북성남여자고</v>
      </c>
      <c r="H14" s="59" t="str">
        <f>[50]결승기록지!$F$12</f>
        <v>17:49.70</v>
      </c>
      <c r="I14" s="17" t="str">
        <f>[50]결승기록지!$C$13</f>
        <v>심하영</v>
      </c>
      <c r="J14" s="18" t="str">
        <f>[50]결승기록지!$E$13</f>
        <v>충북체육고</v>
      </c>
      <c r="K14" s="59" t="str">
        <f>[50]결승기록지!$F$13</f>
        <v>17:59.30</v>
      </c>
      <c r="L14" s="17" t="str">
        <f>[50]결승기록지!$C$14</f>
        <v>이지은</v>
      </c>
      <c r="M14" s="18" t="str">
        <f>[50]결승기록지!$E$14</f>
        <v>오류고</v>
      </c>
      <c r="N14" s="59" t="str">
        <f>[50]결승기록지!$F$14</f>
        <v>18:32.79</v>
      </c>
      <c r="O14" s="17" t="str">
        <f>[50]결승기록지!$C$15</f>
        <v>임가현</v>
      </c>
      <c r="P14" s="18" t="str">
        <f>[50]결승기록지!$E$15</f>
        <v>경기체육고</v>
      </c>
      <c r="Q14" s="59" t="str">
        <f>[50]결승기록지!$F$15</f>
        <v>18:53.64</v>
      </c>
      <c r="R14" s="17" t="str">
        <f>[50]결승기록지!$C$16</f>
        <v>박수정</v>
      </c>
      <c r="S14" s="18" t="str">
        <f>[50]결승기록지!$E$16</f>
        <v>속초여자고</v>
      </c>
      <c r="T14" s="59" t="str">
        <f>[50]결승기록지!$F$16</f>
        <v>19:41.87</v>
      </c>
      <c r="U14" s="17" t="str">
        <f>[50]결승기록지!$C$17</f>
        <v>박정해</v>
      </c>
      <c r="V14" s="18" t="str">
        <f>[50]결승기록지!$E$17</f>
        <v>김천한일여자고</v>
      </c>
      <c r="W14" s="59" t="str">
        <f>[50]결승기록지!$F$17</f>
        <v>20:03.35</v>
      </c>
      <c r="X14" s="17" t="str">
        <f>[50]결승기록지!$C$18</f>
        <v>주은혜</v>
      </c>
      <c r="Y14" s="18" t="str">
        <f>[50]결승기록지!$E$18</f>
        <v>영광공업고</v>
      </c>
      <c r="Z14" s="59" t="str">
        <f>[50]결승기록지!$F$18</f>
        <v>20:07.06</v>
      </c>
    </row>
    <row r="15" spans="1:26" s="75" customFormat="1" ht="13.5" customHeight="1">
      <c r="A15" s="211">
        <v>2</v>
      </c>
      <c r="B15" s="14" t="s">
        <v>53</v>
      </c>
      <c r="C15" s="20" t="str">
        <f>[51]결승기록지!$C$11</f>
        <v>김솔기</v>
      </c>
      <c r="D15" s="21" t="str">
        <f>[51]결승기록지!$E$11</f>
        <v>인천체육고</v>
      </c>
      <c r="E15" s="22" t="str">
        <f>[51]결승기록지!$F$11</f>
        <v>14.96</v>
      </c>
      <c r="F15" s="20" t="str">
        <f>[51]결승기록지!$C$12</f>
        <v>조수진</v>
      </c>
      <c r="G15" s="21" t="str">
        <f>[51]결승기록지!$E$12</f>
        <v>울산스포츠과학고</v>
      </c>
      <c r="H15" s="22" t="str">
        <f>[51]결승기록지!$F$12</f>
        <v>15.32</v>
      </c>
      <c r="I15" s="20" t="str">
        <f>[51]결승기록지!$C$13</f>
        <v>임누리</v>
      </c>
      <c r="J15" s="21" t="str">
        <f>[51]결승기록지!$E$13</f>
        <v>경남체육고</v>
      </c>
      <c r="K15" s="22">
        <f>[51]결승기록지!$F$13</f>
        <v>15.38</v>
      </c>
      <c r="L15" s="20" t="str">
        <f>[51]결승기록지!$C$14</f>
        <v>권혜림</v>
      </c>
      <c r="M15" s="21" t="str">
        <f>[51]결승기록지!$E$14</f>
        <v>경기원곡고</v>
      </c>
      <c r="N15" s="22" t="str">
        <f>[51]결승기록지!$F$14</f>
        <v>15.80</v>
      </c>
      <c r="O15" s="20" t="str">
        <f>[51]결승기록지!$C$15</f>
        <v>윤수빈</v>
      </c>
      <c r="P15" s="21" t="str">
        <f>[51]결승기록지!$E$15</f>
        <v>경기가평고</v>
      </c>
      <c r="Q15" s="22" t="str">
        <f>[51]결승기록지!$F$15</f>
        <v>16.12</v>
      </c>
      <c r="R15" s="20" t="str">
        <f>[51]결승기록지!$C$16</f>
        <v>박솔미</v>
      </c>
      <c r="S15" s="21" t="str">
        <f>[51]결승기록지!$E$16</f>
        <v>포천일고</v>
      </c>
      <c r="T15" s="22" t="str">
        <f>[51]결승기록지!$F$16</f>
        <v>16.17</v>
      </c>
      <c r="U15" s="20" t="str">
        <f>[51]결승기록지!$C$17</f>
        <v>이서은</v>
      </c>
      <c r="V15" s="21" t="str">
        <f>[51]결승기록지!$E$17</f>
        <v>경기용인고</v>
      </c>
      <c r="W15" s="22" t="str">
        <f>[51]결승기록지!$F$17</f>
        <v>17.29</v>
      </c>
      <c r="X15" s="20" t="str">
        <f>[51]결승기록지!$C$18</f>
        <v>김동희</v>
      </c>
      <c r="Y15" s="21" t="str">
        <f>[51]결승기록지!$E$18</f>
        <v>신명고</v>
      </c>
      <c r="Z15" s="22" t="str">
        <f>[51]결승기록지!$F$18</f>
        <v>17.54</v>
      </c>
    </row>
    <row r="16" spans="1:26" s="75" customFormat="1" ht="13.5" customHeight="1">
      <c r="A16" s="211"/>
      <c r="B16" s="13" t="s">
        <v>16</v>
      </c>
      <c r="C16" s="39"/>
      <c r="D16" s="40" t="str">
        <f>[51]결승기록지!$G$8</f>
        <v>-0.1</v>
      </c>
      <c r="E16" s="42"/>
      <c r="F16" s="42"/>
      <c r="G16" s="40"/>
      <c r="H16" s="42"/>
      <c r="I16" s="42"/>
      <c r="J16" s="40"/>
      <c r="K16" s="42"/>
      <c r="L16" s="42"/>
      <c r="M16" s="40"/>
      <c r="N16" s="42"/>
      <c r="O16" s="42"/>
      <c r="P16" s="40"/>
      <c r="Q16" s="42"/>
      <c r="R16" s="42"/>
      <c r="S16" s="40"/>
      <c r="T16" s="42"/>
      <c r="U16" s="42"/>
      <c r="V16" s="40"/>
      <c r="W16" s="42"/>
      <c r="X16" s="42"/>
      <c r="Y16" s="40"/>
      <c r="Z16" s="41"/>
    </row>
    <row r="17" spans="1:26" s="75" customFormat="1" ht="13.5" customHeight="1">
      <c r="A17" s="54">
        <v>3</v>
      </c>
      <c r="B17" s="15" t="s">
        <v>43</v>
      </c>
      <c r="C17" s="17" t="str">
        <f>[52]결승기록지!$C$11</f>
        <v>이연우</v>
      </c>
      <c r="D17" s="18" t="str">
        <f>[52]결승기록지!$E$11</f>
        <v>울산스포츠과학고</v>
      </c>
      <c r="E17" s="19" t="str">
        <f>[52]결승기록지!$F$11</f>
        <v>1:02.39</v>
      </c>
      <c r="F17" s="17" t="str">
        <f>[52]결승기록지!$C$12</f>
        <v>이가은</v>
      </c>
      <c r="G17" s="18" t="str">
        <f>[52]결승기록지!$E$12</f>
        <v>경북체육고</v>
      </c>
      <c r="H17" s="19" t="str">
        <f>[52]결승기록지!$F$12</f>
        <v>1:04.49</v>
      </c>
      <c r="I17" s="17" t="str">
        <f>[52]결승기록지!$C$13</f>
        <v>정승연</v>
      </c>
      <c r="J17" s="18" t="str">
        <f>[52]결승기록지!$E$13</f>
        <v>경명여자고</v>
      </c>
      <c r="K17" s="19" t="str">
        <f>[52]결승기록지!$F$13</f>
        <v>1:06.53</v>
      </c>
      <c r="L17" s="17" t="str">
        <f>[52]결승기록지!$C$14</f>
        <v>김태연</v>
      </c>
      <c r="M17" s="18" t="str">
        <f>[52]결승기록지!$E$14</f>
        <v>인일여자고</v>
      </c>
      <c r="N17" s="19" t="str">
        <f>[52]결승기록지!$F$14</f>
        <v>1:06.56</v>
      </c>
      <c r="O17" s="17" t="str">
        <f>[52]결승기록지!$C$15</f>
        <v>박연주</v>
      </c>
      <c r="P17" s="18" t="str">
        <f>[52]결승기록지!$E$15</f>
        <v>함양제일고</v>
      </c>
      <c r="Q17" s="19" t="str">
        <f>[52]결승기록지!$F$15</f>
        <v>1:08.12</v>
      </c>
      <c r="R17" s="17" t="str">
        <f>[52]결승기록지!$C$16</f>
        <v>양민경</v>
      </c>
      <c r="S17" s="18" t="str">
        <f>[52]결승기록지!$E$16</f>
        <v>대전체육고</v>
      </c>
      <c r="T17" s="19" t="str">
        <f>[52]결승기록지!$F$16</f>
        <v>1:08.75</v>
      </c>
      <c r="U17" s="17" t="str">
        <f>[52]결승기록지!$C$17</f>
        <v>이주현</v>
      </c>
      <c r="V17" s="18" t="str">
        <f>[52]결승기록지!$E$17</f>
        <v>경기소래고</v>
      </c>
      <c r="W17" s="19" t="str">
        <f>[52]결승기록지!$F$17</f>
        <v>1:11.06</v>
      </c>
      <c r="X17" s="17" t="str">
        <f>[52]결승기록지!$C$18</f>
        <v>공태경</v>
      </c>
      <c r="Y17" s="18" t="str">
        <f>[52]결승기록지!$E$18</f>
        <v>대전체육고</v>
      </c>
      <c r="Z17" s="19" t="str">
        <f>[52]결승기록지!$F$18</f>
        <v>1:12.31</v>
      </c>
    </row>
    <row r="18" spans="1:26" s="75" customFormat="1" ht="13.5" customHeight="1">
      <c r="A18" s="54">
        <v>2</v>
      </c>
      <c r="B18" s="15" t="s">
        <v>44</v>
      </c>
      <c r="C18" s="29" t="str">
        <f>[53]결승기록지!$C$11</f>
        <v>최수인</v>
      </c>
      <c r="D18" s="30" t="str">
        <f>[53]결승기록지!$E$11</f>
        <v>김천한일여자고</v>
      </c>
      <c r="E18" s="87" t="str">
        <f>[53]결승기록지!$F$11</f>
        <v>11:30.99</v>
      </c>
      <c r="F18" s="29" t="str">
        <f>[53]결승기록지!$C$12</f>
        <v>이규림</v>
      </c>
      <c r="G18" s="30" t="str">
        <f>[53]결승기록지!$E$12</f>
        <v>광주체육고</v>
      </c>
      <c r="H18" s="87" t="str">
        <f>[53]결승기록지!$F$12</f>
        <v>11:45.72</v>
      </c>
      <c r="I18" s="29" t="str">
        <f>[53]결승기록지!$C$13</f>
        <v>조현지</v>
      </c>
      <c r="J18" s="30" t="str">
        <f>[53]결승기록지!$E$13</f>
        <v>경북성남여자고</v>
      </c>
      <c r="K18" s="87" t="str">
        <f>[53]결승기록지!$F$13</f>
        <v>12:02.11</v>
      </c>
      <c r="L18" s="29" t="str">
        <f>[53]결승기록지!$C$14</f>
        <v>박미애</v>
      </c>
      <c r="M18" s="30" t="str">
        <f>[53]결승기록지!$E$14</f>
        <v>인천체육고</v>
      </c>
      <c r="N18" s="87" t="str">
        <f>[53]결승기록지!$F$14</f>
        <v>12:44.46</v>
      </c>
      <c r="O18" s="29"/>
      <c r="P18" s="30"/>
      <c r="Q18" s="87"/>
      <c r="R18" s="29"/>
      <c r="S18" s="30"/>
      <c r="T18" s="87"/>
      <c r="U18" s="29"/>
      <c r="V18" s="30"/>
      <c r="W18" s="87"/>
      <c r="X18" s="29"/>
      <c r="Y18" s="30"/>
      <c r="Z18" s="31"/>
    </row>
    <row r="19" spans="1:26" s="75" customFormat="1" ht="13.5" customHeight="1">
      <c r="A19" s="54">
        <v>3</v>
      </c>
      <c r="B19" s="15" t="s">
        <v>65</v>
      </c>
      <c r="C19" s="17" t="str">
        <f>[54]결승기록지!$C$11</f>
        <v>손혜정</v>
      </c>
      <c r="D19" s="18" t="str">
        <f>[54]결승기록지!$E$11</f>
        <v>충남체육고</v>
      </c>
      <c r="E19" s="19" t="str">
        <f>[54]결승기록지!$F$11</f>
        <v>24:59.27</v>
      </c>
      <c r="F19" s="17" t="str">
        <f>[54]결승기록지!$C$12</f>
        <v>임슬희</v>
      </c>
      <c r="G19" s="18" t="str">
        <f>[54]결승기록지!$E$12</f>
        <v>충남체육고</v>
      </c>
      <c r="H19" s="19" t="str">
        <f>[54]결승기록지!$F$12</f>
        <v>25:00.23</v>
      </c>
      <c r="I19" s="17" t="str">
        <f>[54]결승기록지!$C$13</f>
        <v>최윤지</v>
      </c>
      <c r="J19" s="18" t="str">
        <f>[54]결승기록지!$E$13</f>
        <v>오류고</v>
      </c>
      <c r="K19" s="19" t="str">
        <f>[54]결승기록지!$F$13</f>
        <v>26:02.90</v>
      </c>
      <c r="L19" s="17" t="str">
        <f>[54]결승기록지!$C$14</f>
        <v>신가은</v>
      </c>
      <c r="M19" s="18" t="str">
        <f>[54]결승기록지!$E$14</f>
        <v>예천여자고</v>
      </c>
      <c r="N19" s="19" t="str">
        <f>[54]결승기록지!$F$14</f>
        <v>26:18.39</v>
      </c>
      <c r="O19" s="17" t="str">
        <f>[54]결승기록지!$C$15</f>
        <v>박정빈</v>
      </c>
      <c r="P19" s="18" t="str">
        <f>[54]결승기록지!$E$15</f>
        <v>영광공업고</v>
      </c>
      <c r="Q19" s="19" t="str">
        <f>[54]결승기록지!$F$15</f>
        <v>26:35.30</v>
      </c>
      <c r="R19" s="17" t="str">
        <f>[54]결승기록지!$C$16</f>
        <v>김가온</v>
      </c>
      <c r="S19" s="18" t="str">
        <f>[54]결승기록지!$E$16</f>
        <v>서울체육고</v>
      </c>
      <c r="T19" s="19" t="str">
        <f>[54]결승기록지!$F$16</f>
        <v>27:02.14</v>
      </c>
      <c r="U19" s="17" t="str">
        <f>[54]결승기록지!$C$17</f>
        <v>김민지</v>
      </c>
      <c r="V19" s="18" t="str">
        <f>[54]결승기록지!$E$17</f>
        <v>경기체육고</v>
      </c>
      <c r="W19" s="19" t="str">
        <f>[54]결승기록지!$F$17</f>
        <v>27:55.77</v>
      </c>
      <c r="X19" s="17" t="str">
        <f>[54]결승기록지!$C$18</f>
        <v>정진희</v>
      </c>
      <c r="Y19" s="18" t="str">
        <f>[54]결승기록지!$E$18</f>
        <v>광주체육고</v>
      </c>
      <c r="Z19" s="19" t="str">
        <f>[54]결승기록지!$F$18</f>
        <v>30:27.22</v>
      </c>
    </row>
    <row r="20" spans="1:26" s="47" customFormat="1" ht="13.5" customHeight="1">
      <c r="A20" s="211">
        <v>3</v>
      </c>
      <c r="B20" s="14" t="s">
        <v>23</v>
      </c>
      <c r="C20" s="20"/>
      <c r="D20" s="21" t="str">
        <f>[55]결승기록지!$E$11</f>
        <v>경기가평고</v>
      </c>
      <c r="E20" s="22" t="str">
        <f>[55]결승기록지!$F$11</f>
        <v>48.87</v>
      </c>
      <c r="F20" s="20"/>
      <c r="G20" s="21" t="str">
        <f>[55]결승기록지!$E$12</f>
        <v>인일여자고</v>
      </c>
      <c r="H20" s="22" t="str">
        <f>[55]결승기록지!$F$12</f>
        <v>50.26</v>
      </c>
      <c r="I20" s="20"/>
      <c r="J20" s="21" t="str">
        <f>[55]결승기록지!$E$13</f>
        <v>경기덕계고</v>
      </c>
      <c r="K20" s="22" t="str">
        <f>[55]결승기록지!$F$13</f>
        <v>52.18</v>
      </c>
      <c r="L20" s="20"/>
      <c r="M20" s="21" t="str">
        <f>[55]결승기록지!$E$14</f>
        <v>신명고</v>
      </c>
      <c r="N20" s="22" t="str">
        <f>[55]결승기록지!$F$14</f>
        <v>55.19</v>
      </c>
      <c r="O20" s="20"/>
      <c r="P20" s="21" t="str">
        <f>[55]결승기록지!$E$15</f>
        <v>경기체육고</v>
      </c>
      <c r="Q20" s="22" t="str">
        <f>[55]결승기록지!$F$15</f>
        <v>55.66</v>
      </c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7" customFormat="1" ht="13.5" customHeight="1">
      <c r="A21" s="211"/>
      <c r="B21" s="13"/>
      <c r="C21" s="213" t="str">
        <f>[55]결승기록지!$C$11</f>
        <v>윤수빈 김소은 전하영 김다은</v>
      </c>
      <c r="D21" s="214"/>
      <c r="E21" s="215"/>
      <c r="F21" s="208" t="str">
        <f>[55]결승기록지!$C$12</f>
        <v>김영미 신현진 김희윤 김태연</v>
      </c>
      <c r="G21" s="209"/>
      <c r="H21" s="210"/>
      <c r="I21" s="208" t="str">
        <f>[55]결승기록지!$C$13</f>
        <v>김문주 김애영 오서윤 최윤서</v>
      </c>
      <c r="J21" s="209"/>
      <c r="K21" s="210"/>
      <c r="L21" s="208" t="str">
        <f>[55]결승기록지!$C$14</f>
        <v>이솔주 김지원 전지혜 김동희</v>
      </c>
      <c r="M21" s="209"/>
      <c r="N21" s="210"/>
      <c r="O21" s="208" t="str">
        <f>[55]결승기록지!$C$15</f>
        <v>김민서 김진영 김민경 이지민</v>
      </c>
      <c r="P21" s="209"/>
      <c r="Q21" s="210"/>
      <c r="R21" s="208"/>
      <c r="S21" s="209"/>
      <c r="T21" s="210"/>
      <c r="U21" s="208"/>
      <c r="V21" s="209"/>
      <c r="W21" s="210"/>
      <c r="X21" s="208"/>
      <c r="Y21" s="209"/>
      <c r="Z21" s="210"/>
    </row>
    <row r="22" spans="1:26" s="75" customFormat="1" ht="13.5" customHeight="1">
      <c r="A22" s="211">
        <v>4</v>
      </c>
      <c r="B22" s="14" t="s">
        <v>45</v>
      </c>
      <c r="C22" s="20"/>
      <c r="D22" s="21" t="str">
        <f>[56]결승기록지!$E$11</f>
        <v>용남고</v>
      </c>
      <c r="E22" s="22" t="str">
        <f>[56]결승기록지!$F$11</f>
        <v>3:59.10</v>
      </c>
      <c r="F22" s="20"/>
      <c r="G22" s="21" t="str">
        <f>[56]결승기록지!$E$12</f>
        <v>인일여자고</v>
      </c>
      <c r="H22" s="22" t="str">
        <f>[56]결승기록지!$F$12</f>
        <v>4:06.96</v>
      </c>
      <c r="I22" s="20"/>
      <c r="J22" s="21" t="str">
        <f>[56]결승기록지!$E$13</f>
        <v>경기덕계고</v>
      </c>
      <c r="K22" s="22" t="str">
        <f>[56]결승기록지!$F$13</f>
        <v>4:16.01</v>
      </c>
      <c r="L22" s="20"/>
      <c r="M22" s="21" t="str">
        <f>[56]결승기록지!$E$14</f>
        <v>경남체육고</v>
      </c>
      <c r="N22" s="22" t="str">
        <f>[56]결승기록지!$F$14</f>
        <v>4:19.72</v>
      </c>
      <c r="O22" s="20"/>
      <c r="P22" s="21" t="str">
        <f>[56]결승기록지!$E$15</f>
        <v>신명고</v>
      </c>
      <c r="Q22" s="22" t="str">
        <f>[56]결승기록지!$F$15</f>
        <v>4:37.15</v>
      </c>
      <c r="R22" s="20"/>
      <c r="S22" s="21" t="str">
        <f>[56]결승기록지!$E$16</f>
        <v>김천한일여자고</v>
      </c>
      <c r="T22" s="22" t="str">
        <f>[56]결승기록지!$F$16</f>
        <v>4:49.26</v>
      </c>
      <c r="U22" s="20"/>
      <c r="V22" s="21"/>
      <c r="W22" s="22"/>
      <c r="X22" s="20"/>
      <c r="Y22" s="21"/>
      <c r="Z22" s="22"/>
    </row>
    <row r="23" spans="1:26" s="75" customFormat="1" ht="13.5" customHeight="1">
      <c r="A23" s="211"/>
      <c r="B23" s="13"/>
      <c r="C23" s="208" t="str">
        <f>[56]결승기록지!$C$11</f>
        <v xml:space="preserve"> 안영훈 양예빈 이아라 서다현</v>
      </c>
      <c r="D23" s="209"/>
      <c r="E23" s="210"/>
      <c r="F23" s="208" t="str">
        <f>[56]결승기록지!$C$12</f>
        <v>임지연 김태연 김희윤 신현진</v>
      </c>
      <c r="G23" s="209"/>
      <c r="H23" s="210"/>
      <c r="I23" s="208" t="str">
        <f>[56]결승기록지!$C$13</f>
        <v>김문주 오서윤 김애영 최윤서</v>
      </c>
      <c r="J23" s="209"/>
      <c r="K23" s="210"/>
      <c r="L23" s="208" t="str">
        <f>[56]결승기록지!$C$14</f>
        <v>조예은 김서윤 하혜민 배정빈</v>
      </c>
      <c r="M23" s="209"/>
      <c r="N23" s="210"/>
      <c r="O23" s="208" t="str">
        <f>[56]결승기록지!$C$15</f>
        <v>이솔주 김동희 전지혜 김지원</v>
      </c>
      <c r="P23" s="209"/>
      <c r="Q23" s="210"/>
      <c r="R23" s="208" t="str">
        <f>[56]결승기록지!$C$16</f>
        <v>최인녕 최수인 박정해 류수영</v>
      </c>
      <c r="S23" s="209"/>
      <c r="T23" s="210"/>
      <c r="U23" s="208"/>
      <c r="V23" s="209"/>
      <c r="W23" s="210"/>
      <c r="X23" s="208"/>
      <c r="Y23" s="209"/>
      <c r="Z23" s="210"/>
    </row>
    <row r="24" spans="1:26" s="75" customFormat="1" ht="13.5" customHeight="1">
      <c r="A24" s="88">
        <v>2</v>
      </c>
      <c r="B24" s="14" t="s">
        <v>20</v>
      </c>
      <c r="C24" s="36" t="str">
        <f>[57]높이!$C$11</f>
        <v>김주현</v>
      </c>
      <c r="D24" s="37" t="str">
        <f>[57]높이!$E$11</f>
        <v>포항두호고</v>
      </c>
      <c r="E24" s="38" t="str">
        <f>[57]높이!$F$11</f>
        <v>1.65</v>
      </c>
      <c r="F24" s="36" t="str">
        <f>[57]높이!$C$12</f>
        <v>오수정</v>
      </c>
      <c r="G24" s="37" t="str">
        <f>[57]높이!$E$12</f>
        <v>충북체육고</v>
      </c>
      <c r="H24" s="38" t="str">
        <f>[57]높이!$F$12</f>
        <v>1.65</v>
      </c>
      <c r="I24" s="36" t="str">
        <f>[57]높이!$C$13</f>
        <v>강효민</v>
      </c>
      <c r="J24" s="37" t="str">
        <f>[57]높이!$E$13</f>
        <v>범어고</v>
      </c>
      <c r="K24" s="38" t="str">
        <f>[57]높이!$F$13</f>
        <v>1.55</v>
      </c>
      <c r="L24" s="36" t="str">
        <f>[57]높이!$C$14</f>
        <v>이다인</v>
      </c>
      <c r="M24" s="37" t="str">
        <f>[57]높이!$E$14</f>
        <v>서울체육고</v>
      </c>
      <c r="N24" s="73" t="str">
        <f>[57]높이!$F$14</f>
        <v>1.50</v>
      </c>
      <c r="O24" s="36" t="str">
        <f>[57]높이!$C$15</f>
        <v>최정현</v>
      </c>
      <c r="P24" s="37" t="str">
        <f>[57]높이!$E$15</f>
        <v>대구체육고</v>
      </c>
      <c r="Q24" s="38" t="str">
        <f>[57]높이!$F$15</f>
        <v>1.50</v>
      </c>
      <c r="R24" s="36" t="str">
        <f>[57]높이!$C$16</f>
        <v>이효정</v>
      </c>
      <c r="S24" s="37" t="str">
        <f>[57]높이!$E$16</f>
        <v>대구체육고</v>
      </c>
      <c r="T24" s="38" t="str">
        <f>[57]높이!$F$16</f>
        <v>1.45</v>
      </c>
      <c r="U24" s="36"/>
      <c r="V24" s="37"/>
      <c r="W24" s="38"/>
      <c r="X24" s="36"/>
      <c r="Y24" s="37"/>
      <c r="Z24" s="38"/>
    </row>
    <row r="25" spans="1:26" s="75" customFormat="1" ht="13.5" customHeight="1">
      <c r="A25" s="54">
        <v>1</v>
      </c>
      <c r="B25" s="15" t="s">
        <v>46</v>
      </c>
      <c r="C25" s="29" t="str">
        <f>[57]장대!$C$11</f>
        <v>이주연</v>
      </c>
      <c r="D25" s="30" t="str">
        <f>[57]장대!$E$11</f>
        <v>예천여자고</v>
      </c>
      <c r="E25" s="61" t="str">
        <f>[57]장대!$F$11</f>
        <v>2.20</v>
      </c>
      <c r="F25" s="29" t="str">
        <f>[57]장대!$C$12</f>
        <v>이지민</v>
      </c>
      <c r="G25" s="30" t="str">
        <f>[57]장대!$E$12</f>
        <v>울산스포츠과학고</v>
      </c>
      <c r="H25" s="61" t="str">
        <f>[57]장대!$F$12</f>
        <v>2.10</v>
      </c>
      <c r="I25" s="29" t="str">
        <f>[57]장대!$C$13</f>
        <v>김유빈</v>
      </c>
      <c r="J25" s="30" t="str">
        <f>[57]장대!$E$13</f>
        <v>대전신일여자고</v>
      </c>
      <c r="K25" s="61" t="str">
        <f>[57]장대!$F$13</f>
        <v>2.00</v>
      </c>
      <c r="L25" s="29" t="str">
        <f>[57]장대!$C$14</f>
        <v>고민지</v>
      </c>
      <c r="M25" s="30" t="str">
        <f>[57]장대!$E$14</f>
        <v>동광고</v>
      </c>
      <c r="N25" s="61" t="str">
        <f>[57]장대!$F$14</f>
        <v>1.90</v>
      </c>
      <c r="O25" s="29"/>
      <c r="P25" s="30"/>
      <c r="Q25" s="61"/>
      <c r="R25" s="29"/>
      <c r="S25" s="30"/>
      <c r="T25" s="31"/>
      <c r="U25" s="29"/>
      <c r="V25" s="30"/>
      <c r="W25" s="31"/>
      <c r="X25" s="29"/>
      <c r="Y25" s="30"/>
      <c r="Z25" s="31"/>
    </row>
    <row r="26" spans="1:26" s="75" customFormat="1" ht="13.5" customHeight="1">
      <c r="A26" s="211">
        <v>1</v>
      </c>
      <c r="B26" s="14" t="s">
        <v>21</v>
      </c>
      <c r="C26" s="36" t="str">
        <f>[57]멀리!$C$11</f>
        <v>최지윤</v>
      </c>
      <c r="D26" s="37" t="str">
        <f>[57]멀리!$E$11</f>
        <v>경북체육고</v>
      </c>
      <c r="E26" s="38" t="str">
        <f>[57]멀리!$F$11</f>
        <v>5.39</v>
      </c>
      <c r="F26" s="36" t="str">
        <f>[57]멀리!$C$12</f>
        <v>김아영</v>
      </c>
      <c r="G26" s="37" t="str">
        <f>[57]멀리!$E$12</f>
        <v>충현고</v>
      </c>
      <c r="H26" s="38" t="str">
        <f>[57]멀리!$F$12</f>
        <v>5.35</v>
      </c>
      <c r="I26" s="36" t="str">
        <f>[57]멀리!$C$13</f>
        <v>신서연</v>
      </c>
      <c r="J26" s="37" t="str">
        <f>[57]멀리!$E$13</f>
        <v>경기용인고</v>
      </c>
      <c r="K26" s="38" t="str">
        <f>[57]멀리!$F$13</f>
        <v>5.18</v>
      </c>
      <c r="L26" s="36" t="str">
        <f>[57]멀리!$C$14</f>
        <v>지경희</v>
      </c>
      <c r="M26" s="37" t="str">
        <f>[57]멀리!$E$14</f>
        <v>전남체육고</v>
      </c>
      <c r="N26" s="38" t="str">
        <f>[57]멀리!$F$14</f>
        <v>5.13</v>
      </c>
      <c r="O26" s="36" t="str">
        <f>[57]멀리!$C$15</f>
        <v>신예지</v>
      </c>
      <c r="P26" s="37" t="str">
        <f>[57]멀리!$E$15</f>
        <v>대전체육고</v>
      </c>
      <c r="Q26" s="38" t="str">
        <f>[57]멀리!$F$15</f>
        <v>5.10</v>
      </c>
      <c r="R26" s="36" t="str">
        <f>[57]멀리!$C$16</f>
        <v>조성은</v>
      </c>
      <c r="S26" s="37" t="str">
        <f>[57]멀리!$E$16</f>
        <v>울산스포츠과학고</v>
      </c>
      <c r="T26" s="38" t="str">
        <f>[57]멀리!$F$16</f>
        <v>5.07</v>
      </c>
      <c r="U26" s="36" t="str">
        <f>[57]멀리!$C$17</f>
        <v>한이슬</v>
      </c>
      <c r="V26" s="37" t="str">
        <f>[57]멀리!$E$17</f>
        <v>충남체육고</v>
      </c>
      <c r="W26" s="38" t="str">
        <f>[57]멀리!$F$17</f>
        <v>4.99</v>
      </c>
      <c r="X26" s="36" t="str">
        <f>[57]멀리!$C$18</f>
        <v>김지원</v>
      </c>
      <c r="Y26" s="37" t="str">
        <f>[57]멀리!$E$18</f>
        <v>경기체육고</v>
      </c>
      <c r="Z26" s="38" t="str">
        <f>[57]멀리!$F$18</f>
        <v>4.69</v>
      </c>
    </row>
    <row r="27" spans="1:26" s="75" customFormat="1" ht="13.5" customHeight="1">
      <c r="A27" s="211"/>
      <c r="B27" s="13" t="s">
        <v>16</v>
      </c>
      <c r="C27" s="39"/>
      <c r="D27" s="40" t="str">
        <f>[57]멀리!$G$11</f>
        <v>-0.1</v>
      </c>
      <c r="E27" s="41"/>
      <c r="F27" s="39"/>
      <c r="G27" s="40" t="str">
        <f>[57]멀리!$G$12</f>
        <v>0.2</v>
      </c>
      <c r="H27" s="41"/>
      <c r="I27" s="39"/>
      <c r="J27" s="40" t="str">
        <f>[57]멀리!$G$13</f>
        <v>0.0</v>
      </c>
      <c r="K27" s="41"/>
      <c r="L27" s="39"/>
      <c r="M27" s="40" t="str">
        <f>[57]멀리!$G$14</f>
        <v>0.5</v>
      </c>
      <c r="N27" s="41"/>
      <c r="O27" s="39"/>
      <c r="P27" s="40" t="str">
        <f>[57]멀리!$G$15</f>
        <v>-1.1</v>
      </c>
      <c r="Q27" s="41"/>
      <c r="R27" s="39"/>
      <c r="S27" s="40" t="str">
        <f>[57]멀리!$G$16</f>
        <v>-0.5</v>
      </c>
      <c r="T27" s="63"/>
      <c r="U27" s="74"/>
      <c r="V27" s="89" t="str">
        <f>[57]멀리!$G$17</f>
        <v>0.2</v>
      </c>
      <c r="W27" s="41"/>
      <c r="X27" s="39"/>
      <c r="Y27" s="40" t="str">
        <f>[57]멀리!$G$18</f>
        <v>-1.5</v>
      </c>
      <c r="Z27" s="41"/>
    </row>
    <row r="28" spans="1:26" s="75" customFormat="1" ht="13.5" customHeight="1">
      <c r="A28" s="211">
        <v>3</v>
      </c>
      <c r="B28" s="14" t="s">
        <v>47</v>
      </c>
      <c r="C28" s="20" t="str">
        <f>[57]세단!$C$11</f>
        <v>지경희</v>
      </c>
      <c r="D28" s="21" t="str">
        <f>[57]세단!$E$11</f>
        <v>전남체육고</v>
      </c>
      <c r="E28" s="22" t="str">
        <f>[57]세단!$F$11</f>
        <v>11.54</v>
      </c>
      <c r="F28" s="20" t="str">
        <f>[57]세단!$C$12</f>
        <v>김아영</v>
      </c>
      <c r="G28" s="21" t="str">
        <f>[57]세단!$E$12</f>
        <v>충현고</v>
      </c>
      <c r="H28" s="22" t="str">
        <f>[57]세단!$F$12</f>
        <v>11.34</v>
      </c>
      <c r="I28" s="20" t="str">
        <f>[57]세단!$C$13</f>
        <v>박솔</v>
      </c>
      <c r="J28" s="21" t="str">
        <f>[57]세단!$E$13</f>
        <v>서울체육고</v>
      </c>
      <c r="K28" s="22" t="str">
        <f>[57]세단!$F$13</f>
        <v>11.21</v>
      </c>
      <c r="L28" s="20" t="str">
        <f>[57]세단!$C$14</f>
        <v>김민지</v>
      </c>
      <c r="M28" s="21" t="str">
        <f>[57]세단!$E$14</f>
        <v>경기소래고</v>
      </c>
      <c r="N28" s="22" t="str">
        <f>[57]세단!$F$14</f>
        <v>10.96</v>
      </c>
      <c r="O28" s="20" t="str">
        <f>[57]세단!$C$15</f>
        <v>한이슬</v>
      </c>
      <c r="P28" s="21" t="str">
        <f>[57]세단!$E$15</f>
        <v>충남체육고</v>
      </c>
      <c r="Q28" s="22" t="str">
        <f>[57]세단!$F$15</f>
        <v>10.38</v>
      </c>
      <c r="R28" s="20" t="str">
        <f>[57]세단!$C$16</f>
        <v>김서현</v>
      </c>
      <c r="S28" s="21" t="str">
        <f>[57]세단!$E$16</f>
        <v>인천체육고</v>
      </c>
      <c r="T28" s="22" t="str">
        <f>[57]세단!$F$16</f>
        <v>9.60</v>
      </c>
      <c r="U28" s="20"/>
      <c r="V28" s="21"/>
      <c r="W28" s="22"/>
      <c r="X28" s="20"/>
      <c r="Y28" s="21"/>
      <c r="Z28" s="22"/>
    </row>
    <row r="29" spans="1:26" s="75" customFormat="1" ht="13.5" customHeight="1">
      <c r="A29" s="211"/>
      <c r="B29" s="13" t="s">
        <v>16</v>
      </c>
      <c r="C29" s="43"/>
      <c r="D29" s="85" t="str">
        <f>[57]세단!$G$11</f>
        <v>-1.2</v>
      </c>
      <c r="E29" s="63"/>
      <c r="F29" s="43"/>
      <c r="G29" s="44" t="str">
        <f>[57]세단!$G$12</f>
        <v>-0.5</v>
      </c>
      <c r="H29" s="63"/>
      <c r="I29" s="43"/>
      <c r="J29" s="44" t="str">
        <f>[57]세단!$G$13</f>
        <v>-0.7</v>
      </c>
      <c r="K29" s="45"/>
      <c r="L29" s="43"/>
      <c r="M29" s="44" t="str">
        <f>[57]세단!$G$14</f>
        <v>-0.3</v>
      </c>
      <c r="N29" s="63"/>
      <c r="O29" s="43"/>
      <c r="P29" s="44" t="str">
        <f>[57]세단!$G$15</f>
        <v>-0.3</v>
      </c>
      <c r="Q29" s="45"/>
      <c r="R29" s="43"/>
      <c r="S29" s="44" t="str">
        <f>[57]세단!$G$16</f>
        <v>-0.4</v>
      </c>
      <c r="T29" s="63"/>
      <c r="U29" s="43"/>
      <c r="V29" s="44"/>
      <c r="W29" s="63"/>
      <c r="X29" s="43"/>
      <c r="Y29" s="44"/>
      <c r="Z29" s="45"/>
    </row>
    <row r="30" spans="1:26" s="75" customFormat="1" ht="13.5" customHeight="1">
      <c r="A30" s="54">
        <v>1</v>
      </c>
      <c r="B30" s="15" t="s">
        <v>22</v>
      </c>
      <c r="C30" s="29" t="str">
        <f>[57]포환!$C$11</f>
        <v>노수진</v>
      </c>
      <c r="D30" s="30" t="str">
        <f>[57]포환!$E$11</f>
        <v>전남체육고</v>
      </c>
      <c r="E30" s="31" t="str">
        <f>[57]포환!$F$11</f>
        <v>13.40</v>
      </c>
      <c r="F30" s="29" t="str">
        <f>[57]포환!$C$12</f>
        <v>엄회정</v>
      </c>
      <c r="G30" s="30" t="str">
        <f>[57]포환!$E$12</f>
        <v>경남체육고</v>
      </c>
      <c r="H30" s="61">
        <f>[57]포환!$F$12</f>
        <v>13.31</v>
      </c>
      <c r="I30" s="29" t="str">
        <f>[57]포환!$C$13</f>
        <v>류서연</v>
      </c>
      <c r="J30" s="30" t="str">
        <f>[57]포환!$E$13</f>
        <v>경기체육고</v>
      </c>
      <c r="K30" s="31">
        <f>[57]포환!$F$13</f>
        <v>13.29</v>
      </c>
      <c r="L30" s="29" t="str">
        <f>[57]포환!$C$14</f>
        <v>최하나</v>
      </c>
      <c r="M30" s="30" t="str">
        <f>[57]포환!$E$14</f>
        <v>이리공업고</v>
      </c>
      <c r="N30" s="61">
        <f>[57]포환!$F$14</f>
        <v>13.14</v>
      </c>
      <c r="O30" s="29" t="str">
        <f>[57]포환!$C$15</f>
        <v>신유진</v>
      </c>
      <c r="P30" s="30" t="str">
        <f>[57]포환!$E$15</f>
        <v>이리공업고</v>
      </c>
      <c r="Q30" s="31">
        <f>[57]포환!$F$15</f>
        <v>11.54</v>
      </c>
      <c r="R30" s="29" t="str">
        <f>[57]포환!$C$16</f>
        <v>박채린</v>
      </c>
      <c r="S30" s="30" t="str">
        <f>[57]포환!$E$16</f>
        <v>경기체육고</v>
      </c>
      <c r="T30" s="61">
        <f>[57]포환!$F$16</f>
        <v>11.22</v>
      </c>
      <c r="U30" s="29" t="str">
        <f>[57]포환!$C$17</f>
        <v>홍민지</v>
      </c>
      <c r="V30" s="30" t="str">
        <f>[57]포환!$E$17</f>
        <v>충남체육고</v>
      </c>
      <c r="W30" s="31">
        <f>[57]포환!$F$17</f>
        <v>11.21</v>
      </c>
      <c r="X30" s="29"/>
      <c r="Y30" s="30"/>
      <c r="Z30" s="31"/>
    </row>
    <row r="31" spans="1:26" s="75" customFormat="1" ht="13.5" customHeight="1">
      <c r="A31" s="54">
        <v>3</v>
      </c>
      <c r="B31" s="15" t="s">
        <v>48</v>
      </c>
      <c r="C31" s="29" t="str">
        <f>[57]원반!$C$11</f>
        <v>신유진</v>
      </c>
      <c r="D31" s="30" t="str">
        <f>[57]원반!$E$11</f>
        <v>이리공업고</v>
      </c>
      <c r="E31" s="31" t="str">
        <f>[57]원반!$F$11</f>
        <v>51.36 DR</v>
      </c>
      <c r="F31" s="29" t="str">
        <f>[57]원반!$C$12</f>
        <v>김윤서</v>
      </c>
      <c r="G31" s="30" t="str">
        <f>[57]원반!$E$12</f>
        <v>전북체육고</v>
      </c>
      <c r="H31" s="31" t="str">
        <f>[57]원반!$F$12</f>
        <v>41.46</v>
      </c>
      <c r="I31" s="29" t="str">
        <f>[57]원반!$C$13</f>
        <v>박서현</v>
      </c>
      <c r="J31" s="30" t="str">
        <f>[57]원반!$E$13</f>
        <v>경남체육고</v>
      </c>
      <c r="K31" s="31" t="str">
        <f>[57]원반!$F$13</f>
        <v>37.39</v>
      </c>
      <c r="L31" s="29" t="str">
        <f>[57]원반!$C$14</f>
        <v>최수인</v>
      </c>
      <c r="M31" s="30" t="str">
        <f>[57]원반!$E$14</f>
        <v>경북체육고</v>
      </c>
      <c r="N31" s="61" t="str">
        <f>[57]원반!$F$14</f>
        <v>34.74</v>
      </c>
      <c r="O31" s="29" t="str">
        <f>[57]원반!$C$15</f>
        <v>이나현</v>
      </c>
      <c r="P31" s="30" t="str">
        <f>[57]원반!$E$15</f>
        <v>인천체육고</v>
      </c>
      <c r="Q31" s="61" t="str">
        <f>[57]원반!$F$15</f>
        <v>25.82</v>
      </c>
      <c r="R31" s="29"/>
      <c r="S31" s="30"/>
      <c r="T31" s="31"/>
      <c r="U31" s="29"/>
      <c r="V31" s="30"/>
      <c r="W31" s="31"/>
      <c r="X31" s="29"/>
      <c r="Y31" s="30"/>
      <c r="Z31" s="31"/>
    </row>
    <row r="32" spans="1:26" s="75" customFormat="1" ht="13.5" customHeight="1">
      <c r="A32" s="54">
        <v>1</v>
      </c>
      <c r="B32" s="15" t="s">
        <v>49</v>
      </c>
      <c r="C32" s="29" t="str">
        <f>[57]해머!$C$11</f>
        <v>홍승연</v>
      </c>
      <c r="D32" s="30" t="str">
        <f>[57]해머!$E$11</f>
        <v>이리공업고</v>
      </c>
      <c r="E32" s="31" t="str">
        <f>[57]해머!$F$11</f>
        <v>49.69</v>
      </c>
      <c r="F32" s="29" t="str">
        <f>[57]해머!$C$12</f>
        <v>안서영</v>
      </c>
      <c r="G32" s="30" t="str">
        <f>[57]해머!$E$12</f>
        <v>전남체육고</v>
      </c>
      <c r="H32" s="31" t="str">
        <f>[57]해머!$F$12</f>
        <v>42.61</v>
      </c>
      <c r="I32" s="29" t="str">
        <f>[57]해머!$C$13</f>
        <v>김윤서</v>
      </c>
      <c r="J32" s="30" t="str">
        <f>[57]해머!$E$13</f>
        <v>전북체육고</v>
      </c>
      <c r="K32" s="31" t="str">
        <f>[57]해머!$F$13</f>
        <v>39.24</v>
      </c>
      <c r="L32" s="29" t="str">
        <f>[57]해머!$C$14</f>
        <v>이채연</v>
      </c>
      <c r="M32" s="30" t="str">
        <f>[57]해머!$E$14</f>
        <v>전북체육고</v>
      </c>
      <c r="N32" s="31" t="str">
        <f>[57]해머!$F$14</f>
        <v>37.04</v>
      </c>
      <c r="O32" s="29" t="str">
        <f>[57]해머!$C$15</f>
        <v>신다운</v>
      </c>
      <c r="P32" s="30" t="str">
        <f>[57]해머!$E$15</f>
        <v>강원체육고</v>
      </c>
      <c r="Q32" s="31" t="str">
        <f>[57]해머!$F$15</f>
        <v>34.70</v>
      </c>
      <c r="R32" s="29" t="str">
        <f>[57]해머!$C$16</f>
        <v>이예빈</v>
      </c>
      <c r="S32" s="30" t="str">
        <f>[57]해머!$E$16</f>
        <v>울산스포츠과학고</v>
      </c>
      <c r="T32" s="61" t="str">
        <f>[57]해머!$F$16</f>
        <v>29.71</v>
      </c>
      <c r="U32" s="29" t="str">
        <f>[57]해머!$C$17</f>
        <v>김다연</v>
      </c>
      <c r="V32" s="30" t="str">
        <f>[57]해머!$E$17</f>
        <v>충북체육고</v>
      </c>
      <c r="W32" s="61" t="str">
        <f>[57]해머!$F$17</f>
        <v>26.47</v>
      </c>
      <c r="X32" s="29" t="str">
        <f>[57]해머!$C$18</f>
        <v>양서영</v>
      </c>
      <c r="Y32" s="30" t="str">
        <f>[57]해머!$E$18</f>
        <v>전북체육고</v>
      </c>
      <c r="Z32" s="31" t="str">
        <f>[57]해머!$F$18</f>
        <v>26.10</v>
      </c>
    </row>
    <row r="33" spans="1:26" s="75" customFormat="1" ht="13.5" customHeight="1">
      <c r="A33" s="54">
        <v>3</v>
      </c>
      <c r="B33" s="15" t="s">
        <v>50</v>
      </c>
      <c r="C33" s="29" t="str">
        <f>[57]투창!$C$11</f>
        <v>최가희</v>
      </c>
      <c r="D33" s="30" t="str">
        <f>[57]투창!$E$11</f>
        <v>강원체육고</v>
      </c>
      <c r="E33" s="61" t="str">
        <f>[57]투창!$F$11</f>
        <v>45.25</v>
      </c>
      <c r="F33" s="29" t="str">
        <f>[57]투창!$C$12</f>
        <v>고현서</v>
      </c>
      <c r="G33" s="30" t="str">
        <f>[57]투창!$E$12</f>
        <v>전남체육고</v>
      </c>
      <c r="H33" s="31" t="str">
        <f>[57]투창!$F$12</f>
        <v>42.86</v>
      </c>
      <c r="I33" s="29" t="str">
        <f>[57]투창!$C$13</f>
        <v>한이경</v>
      </c>
      <c r="J33" s="30" t="str">
        <f>[57]투창!$E$13</f>
        <v>경남체육고</v>
      </c>
      <c r="K33" s="31" t="str">
        <f>[57]투창!$F$13</f>
        <v>41.06</v>
      </c>
      <c r="L33" s="29" t="str">
        <f>[57]투창!$C$14</f>
        <v>윤예림</v>
      </c>
      <c r="M33" s="30" t="str">
        <f>[57]투창!$E$14</f>
        <v>경기체육고</v>
      </c>
      <c r="N33" s="31" t="str">
        <f>[57]투창!$F$14</f>
        <v>39.31</v>
      </c>
      <c r="O33" s="29" t="str">
        <f>[57]투창!$C$15</f>
        <v>이소민</v>
      </c>
      <c r="P33" s="30" t="str">
        <f>[57]투창!$E$15</f>
        <v>강원체육고</v>
      </c>
      <c r="Q33" s="61" t="str">
        <f>[57]투창!$F$15</f>
        <v>37.98</v>
      </c>
      <c r="R33" s="29" t="str">
        <f>[57]투창!$C$16</f>
        <v>김유빈</v>
      </c>
      <c r="S33" s="30" t="str">
        <f>[57]투창!$E$16</f>
        <v>대구체육고</v>
      </c>
      <c r="T33" s="31" t="str">
        <f>[57]투창!$F$16</f>
        <v>36.76</v>
      </c>
      <c r="U33" s="29" t="str">
        <f>[57]투창!$C$17</f>
        <v>이솔주</v>
      </c>
      <c r="V33" s="30" t="str">
        <f>[57]투창!$E$17</f>
        <v>신명고</v>
      </c>
      <c r="W33" s="31" t="str">
        <f>[57]투창!$F$17</f>
        <v>35.00</v>
      </c>
      <c r="X33" s="29" t="str">
        <f>[57]투창!$C$18</f>
        <v>장소은</v>
      </c>
      <c r="Y33" s="30" t="str">
        <f>[57]투창!$E$18</f>
        <v>충남체육고</v>
      </c>
      <c r="Z33" s="31" t="str">
        <f>[57]투창!$F$18</f>
        <v>33.96</v>
      </c>
    </row>
    <row r="34" spans="1:26" s="75" customFormat="1" ht="13.5" customHeight="1">
      <c r="A34" s="54">
        <v>2</v>
      </c>
      <c r="B34" s="15" t="s">
        <v>54</v>
      </c>
      <c r="C34" s="29" t="str">
        <f>'[57]7종경기'!$C$11</f>
        <v>조성은</v>
      </c>
      <c r="D34" s="30" t="str">
        <f>'[57]7종경기'!$E$11</f>
        <v>울산스포츠과학고</v>
      </c>
      <c r="E34" s="31" t="str">
        <f>'[57]7종경기'!$F$11</f>
        <v>3,792점</v>
      </c>
      <c r="F34" s="29" t="str">
        <f>'[57]7종경기'!$C$12</f>
        <v>이솔주</v>
      </c>
      <c r="G34" s="30" t="str">
        <f>'[57]7종경기'!$E$12</f>
        <v>신명고</v>
      </c>
      <c r="H34" s="31" t="str">
        <f>'[57]7종경기'!$F$12</f>
        <v>3,465점</v>
      </c>
      <c r="I34" s="29" t="str">
        <f>'[57]7종경기'!$C$13</f>
        <v>조준희</v>
      </c>
      <c r="J34" s="30" t="str">
        <f>'[57]7종경기'!$E$13</f>
        <v>충북체육고</v>
      </c>
      <c r="K34" s="31" t="str">
        <f>'[57]7종경기'!$F$13</f>
        <v>3,118점</v>
      </c>
      <c r="L34" s="29" t="str">
        <f>'[57]7종경기'!$C$14</f>
        <v>변수미</v>
      </c>
      <c r="M34" s="30" t="str">
        <f>'[57]7종경기'!$E$14</f>
        <v>경기체육고</v>
      </c>
      <c r="N34" s="31" t="str">
        <f>'[57]7종경기'!$F$14</f>
        <v>2,976점</v>
      </c>
      <c r="O34" s="29" t="str">
        <f>'[57]7종경기'!$C$15</f>
        <v>김지원</v>
      </c>
      <c r="P34" s="30" t="str">
        <f>'[57]7종경기'!$E$15</f>
        <v>경기체육고</v>
      </c>
      <c r="Q34" s="31" t="str">
        <f>'[57]7종경기'!$F$15</f>
        <v>2,863점</v>
      </c>
      <c r="R34" s="29" t="str">
        <f>'[57]7종경기'!$C$16</f>
        <v>김영미</v>
      </c>
      <c r="S34" s="30" t="str">
        <f>'[57]7종경기'!$E$16</f>
        <v>인일여자고</v>
      </c>
      <c r="T34" s="31" t="str">
        <f>'[57]7종경기'!$F$16</f>
        <v>2,396점</v>
      </c>
      <c r="U34" s="29" t="str">
        <f>'[57]7종경기'!$C$17</f>
        <v>김진서</v>
      </c>
      <c r="V34" s="30" t="str">
        <f>'[57]7종경기'!$E$17</f>
        <v>대전신일여자고</v>
      </c>
      <c r="W34" s="31" t="str">
        <f>'[57]7종경기'!$F$17</f>
        <v>1,784점</v>
      </c>
      <c r="X34" s="29"/>
      <c r="Y34" s="30"/>
      <c r="Z34" s="31"/>
    </row>
    <row r="35" spans="1:26" s="48" customFormat="1" ht="13.5" customHeight="1">
      <c r="A35" s="57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s="9" customFormat="1" ht="14.25" customHeight="1">
      <c r="A36" s="57"/>
      <c r="B36" s="11" t="s">
        <v>37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4"/>
  <sheetViews>
    <sheetView view="pageBreakPreview" zoomScale="145" zoomScaleSheetLayoutView="145" workbookViewId="0">
      <selection activeCell="E2" sqref="E2:T2"/>
    </sheetView>
  </sheetViews>
  <sheetFormatPr defaultRowHeight="14.4"/>
  <cols>
    <col min="1" max="1" width="2.19921875" style="56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19921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19921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19921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19921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19921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19921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19921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19921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19921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19921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19921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19921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19921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19921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19921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19921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19921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19921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19921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19921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19921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19921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19921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19921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19921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19921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19921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19921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19921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19921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19921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19921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19921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19921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19921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19921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19921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19921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19921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19921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19921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19921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19921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19921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19921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19921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19921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19921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19921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19921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19921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19921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19921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19921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19921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19921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19921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19921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19921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19921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19921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19921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19921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2" spans="1:26" s="9" customFormat="1" ht="45" customHeight="1" thickBot="1">
      <c r="A2" s="55"/>
      <c r="B2" s="10"/>
      <c r="C2" s="10"/>
      <c r="D2" s="10"/>
      <c r="E2" s="192" t="s">
        <v>59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52" t="s">
        <v>14</v>
      </c>
      <c r="V2" s="52"/>
      <c r="W2" s="52"/>
      <c r="X2" s="52"/>
      <c r="Y2" s="52"/>
      <c r="Z2" s="52"/>
    </row>
    <row r="3" spans="1:26" s="9" customFormat="1" ht="15" thickTop="1">
      <c r="A3" s="55"/>
      <c r="B3" s="207"/>
      <c r="C3" s="207"/>
      <c r="D3" s="10"/>
      <c r="E3" s="10"/>
      <c r="F3" s="195" t="s">
        <v>60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5"/>
      <c r="B4" s="72"/>
      <c r="C4" s="72"/>
      <c r="D4" s="10"/>
      <c r="E4" s="10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10"/>
      <c r="U4" s="10"/>
      <c r="V4" s="10"/>
      <c r="W4" s="10"/>
      <c r="X4" s="10"/>
      <c r="Y4" s="10"/>
      <c r="Z4" s="10"/>
    </row>
    <row r="5" spans="1:26" ht="18" customHeight="1">
      <c r="B5" s="217" t="s">
        <v>55</v>
      </c>
      <c r="C5" s="217"/>
      <c r="D5" s="2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9</v>
      </c>
      <c r="H6" s="4"/>
      <c r="I6" s="2"/>
      <c r="J6" s="3" t="s">
        <v>0</v>
      </c>
      <c r="K6" s="4"/>
      <c r="L6" s="2"/>
      <c r="M6" s="3" t="s">
        <v>10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11</v>
      </c>
      <c r="W6" s="4"/>
      <c r="X6" s="2"/>
      <c r="Y6" s="3" t="s">
        <v>7</v>
      </c>
      <c r="Z6" s="4"/>
    </row>
    <row r="7" spans="1:26" ht="15" thickBot="1">
      <c r="B7" s="6" t="s">
        <v>15</v>
      </c>
      <c r="C7" s="5" t="s">
        <v>3</v>
      </c>
      <c r="D7" s="5" t="s">
        <v>8</v>
      </c>
      <c r="E7" s="5" t="s">
        <v>4</v>
      </c>
      <c r="F7" s="5" t="s">
        <v>3</v>
      </c>
      <c r="G7" s="5" t="s">
        <v>8</v>
      </c>
      <c r="H7" s="5" t="s">
        <v>4</v>
      </c>
      <c r="I7" s="5" t="s">
        <v>3</v>
      </c>
      <c r="J7" s="5" t="s">
        <v>8</v>
      </c>
      <c r="K7" s="5" t="s">
        <v>4</v>
      </c>
      <c r="L7" s="5" t="s">
        <v>3</v>
      </c>
      <c r="M7" s="5" t="s">
        <v>8</v>
      </c>
      <c r="N7" s="5" t="s">
        <v>4</v>
      </c>
      <c r="O7" s="5" t="s">
        <v>3</v>
      </c>
      <c r="P7" s="5" t="s">
        <v>8</v>
      </c>
      <c r="Q7" s="5" t="s">
        <v>4</v>
      </c>
      <c r="R7" s="5" t="s">
        <v>3</v>
      </c>
      <c r="S7" s="5" t="s">
        <v>8</v>
      </c>
      <c r="T7" s="5" t="s">
        <v>4</v>
      </c>
      <c r="U7" s="5" t="s">
        <v>3</v>
      </c>
      <c r="V7" s="5" t="s">
        <v>8</v>
      </c>
      <c r="W7" s="5" t="s">
        <v>4</v>
      </c>
      <c r="X7" s="5" t="s">
        <v>3</v>
      </c>
      <c r="Y7" s="5" t="s">
        <v>8</v>
      </c>
      <c r="Z7" s="5" t="s">
        <v>4</v>
      </c>
    </row>
    <row r="8" spans="1:26" s="48" customFormat="1" ht="13.5" customHeight="1" thickTop="1">
      <c r="A8" s="211">
        <v>1</v>
      </c>
      <c r="B8" s="12" t="s">
        <v>12</v>
      </c>
      <c r="C8" s="25" t="str">
        <f>[58]결승기록지!$C$11</f>
        <v>서민준</v>
      </c>
      <c r="D8" s="26" t="str">
        <f>[58]결승기록지!$E$11</f>
        <v>용남고</v>
      </c>
      <c r="E8" s="27" t="str">
        <f>[58]결승기록지!$F$11</f>
        <v>10.94</v>
      </c>
      <c r="F8" s="91" t="str">
        <f>[58]결승기록지!$C$12</f>
        <v>이진서</v>
      </c>
      <c r="G8" s="26" t="str">
        <f>[58]결승기록지!$E$12</f>
        <v>경기유신고</v>
      </c>
      <c r="H8" s="27" t="str">
        <f>[58]결승기록지!$F$12</f>
        <v>11.03</v>
      </c>
      <c r="I8" s="91" t="str">
        <f>[58]결승기록지!$C$13</f>
        <v>이재혁</v>
      </c>
      <c r="J8" s="26" t="str">
        <f>[58]결승기록지!$E$13</f>
        <v>충남체육고</v>
      </c>
      <c r="K8" s="92" t="str">
        <f>[58]결승기록지!$F$13</f>
        <v>11.19</v>
      </c>
      <c r="L8" s="91" t="str">
        <f>[58]결승기록지!$C$14</f>
        <v>노호진</v>
      </c>
      <c r="M8" s="26" t="str">
        <f>[58]결승기록지!$E$14</f>
        <v>대구체육고</v>
      </c>
      <c r="N8" s="27" t="str">
        <f>[58]결승기록지!$F$14</f>
        <v>11.21</v>
      </c>
      <c r="O8" s="91" t="str">
        <f>[58]결승기록지!$C$15</f>
        <v>정지훈</v>
      </c>
      <c r="P8" s="26" t="str">
        <f>[58]결승기록지!$E$15</f>
        <v>경남체육고</v>
      </c>
      <c r="Q8" s="27" t="str">
        <f>[58]결승기록지!$F$15</f>
        <v>11.29</v>
      </c>
      <c r="R8" s="91" t="str">
        <f>[58]결승기록지!$C$16</f>
        <v>김량희</v>
      </c>
      <c r="S8" s="26" t="str">
        <f>[58]결승기록지!$E$16</f>
        <v>전북체육고</v>
      </c>
      <c r="T8" s="27" t="str">
        <f>[58]결승기록지!$F$16</f>
        <v>11.33</v>
      </c>
      <c r="U8" s="91" t="str">
        <f>[58]결승기록지!$C$17</f>
        <v>김호성</v>
      </c>
      <c r="V8" s="26" t="str">
        <f>[58]결승기록지!$E$17</f>
        <v>설악고</v>
      </c>
      <c r="W8" s="27" t="str">
        <f>[58]결승기록지!$F$17</f>
        <v>11.35</v>
      </c>
      <c r="X8" s="91" t="str">
        <f>[58]결승기록지!$C$18</f>
        <v>이태희</v>
      </c>
      <c r="Y8" s="26" t="str">
        <f>[58]결승기록지!$E$18</f>
        <v>용남고</v>
      </c>
      <c r="Z8" s="27" t="str">
        <f>[58]결승기록지!$F$18</f>
        <v>11.49</v>
      </c>
    </row>
    <row r="9" spans="1:26" s="48" customFormat="1" ht="13.5" customHeight="1">
      <c r="A9" s="211"/>
      <c r="B9" s="23" t="s">
        <v>16</v>
      </c>
      <c r="C9" s="68"/>
      <c r="D9" s="93" t="str">
        <f>[58]결승기록지!$G$8</f>
        <v>0.2</v>
      </c>
      <c r="E9" s="42"/>
      <c r="F9" s="40"/>
      <c r="G9" s="110"/>
      <c r="H9" s="42"/>
      <c r="I9" s="40"/>
      <c r="J9" s="110"/>
      <c r="K9" s="42"/>
      <c r="L9" s="40"/>
      <c r="M9" s="110"/>
      <c r="N9" s="42"/>
      <c r="O9" s="40"/>
      <c r="P9" s="110"/>
      <c r="Q9" s="42"/>
      <c r="R9" s="40"/>
      <c r="S9" s="110"/>
      <c r="T9" s="42"/>
      <c r="U9" s="40"/>
      <c r="V9" s="110"/>
      <c r="W9" s="42"/>
      <c r="X9" s="40"/>
      <c r="Y9" s="110"/>
      <c r="Z9" s="69"/>
    </row>
    <row r="10" spans="1:26" s="48" customFormat="1" ht="13.5" customHeight="1">
      <c r="A10" s="54">
        <v>1</v>
      </c>
      <c r="B10" s="15" t="s">
        <v>39</v>
      </c>
      <c r="C10" s="29" t="str">
        <f>[59]결승기록지!$C$11</f>
        <v>김동길</v>
      </c>
      <c r="D10" s="30" t="str">
        <f>[59]결승기록지!$E$11</f>
        <v>울산스포츠과학고</v>
      </c>
      <c r="E10" s="31" t="str">
        <f>[59]결승기록지!$F$11</f>
        <v>50.38</v>
      </c>
      <c r="F10" s="94" t="str">
        <f>[59]결승기록지!$C$12</f>
        <v>김준성</v>
      </c>
      <c r="G10" s="30" t="str">
        <f>[59]결승기록지!$E$12</f>
        <v>동광고</v>
      </c>
      <c r="H10" s="31" t="str">
        <f>[59]결승기록지!$F$12</f>
        <v>50.70</v>
      </c>
      <c r="I10" s="94" t="str">
        <f>[59]결승기록지!$C$13</f>
        <v>이유성</v>
      </c>
      <c r="J10" s="30" t="str">
        <f>[59]결승기록지!$E$13</f>
        <v>경남체육고</v>
      </c>
      <c r="K10" s="31" t="str">
        <f>[59]결승기록지!$F$13</f>
        <v>50.93</v>
      </c>
      <c r="L10" s="94" t="str">
        <f>[59]결승기록지!$C$14</f>
        <v>김상태</v>
      </c>
      <c r="M10" s="30" t="str">
        <f>[59]결승기록지!$E$14</f>
        <v>인천체육고</v>
      </c>
      <c r="N10" s="31" t="str">
        <f>[59]결승기록지!$F$14</f>
        <v>52.21</v>
      </c>
      <c r="O10" s="94" t="str">
        <f>[59]결승기록지!$C$15</f>
        <v>윤겸재</v>
      </c>
      <c r="P10" s="30" t="str">
        <f>[59]결승기록지!$E$15</f>
        <v>충남체육고</v>
      </c>
      <c r="Q10" s="31" t="str">
        <f>[59]결승기록지!$F$15</f>
        <v>52.59</v>
      </c>
      <c r="R10" s="94" t="str">
        <f>[59]결승기록지!$C$16</f>
        <v>길규민</v>
      </c>
      <c r="S10" s="30" t="str">
        <f>[59]결승기록지!$E$16</f>
        <v>포천일고</v>
      </c>
      <c r="T10" s="31" t="str">
        <f>[59]결승기록지!$F$16</f>
        <v>53.86</v>
      </c>
      <c r="U10" s="94" t="str">
        <f>[59]결승기록지!$C$17</f>
        <v>강석우</v>
      </c>
      <c r="V10" s="30" t="str">
        <f>[59]결승기록지!$E$17</f>
        <v>광주체육고</v>
      </c>
      <c r="W10" s="31" t="str">
        <f>[59]결승기록지!$F$17</f>
        <v>54.06</v>
      </c>
      <c r="X10" s="94" t="str">
        <f>[59]결승기록지!$C$18</f>
        <v>정윤성</v>
      </c>
      <c r="Y10" s="30" t="str">
        <f>[59]결승기록지!$E$18</f>
        <v>충남체육고</v>
      </c>
      <c r="Z10" s="31" t="str">
        <f>[59]결승기록지!$F$18</f>
        <v>55.95</v>
      </c>
    </row>
    <row r="11" spans="1:26" s="48" customFormat="1" ht="13.5" customHeight="1">
      <c r="A11" s="54">
        <v>4</v>
      </c>
      <c r="B11" s="16" t="s">
        <v>19</v>
      </c>
      <c r="C11" s="95" t="str">
        <f>[60]결승기록지!$C$11</f>
        <v>오창기</v>
      </c>
      <c r="D11" s="35" t="str">
        <f>[60]결승기록지!$E$11</f>
        <v>김해가야고</v>
      </c>
      <c r="E11" s="96" t="str">
        <f>[60]결승기록지!$F$11</f>
        <v>2:02.47</v>
      </c>
      <c r="F11" s="95" t="str">
        <f>[60]결승기록지!$C$12</f>
        <v>김성호</v>
      </c>
      <c r="G11" s="35" t="str">
        <f>[60]결승기록지!$E$12</f>
        <v>충남체육고</v>
      </c>
      <c r="H11" s="96" t="str">
        <f>[60]결승기록지!$F$12</f>
        <v>2:03.39</v>
      </c>
      <c r="I11" s="95" t="str">
        <f>[60]결승기록지!$C$13</f>
        <v>김성우</v>
      </c>
      <c r="J11" s="35" t="str">
        <f>[60]결승기록지!$E$13</f>
        <v>영광공업고</v>
      </c>
      <c r="K11" s="96" t="str">
        <f>[60]결승기록지!$F$13</f>
        <v>2:04.28</v>
      </c>
      <c r="L11" s="95" t="str">
        <f>[60]결승기록지!$C$14</f>
        <v>최재혁</v>
      </c>
      <c r="M11" s="35" t="str">
        <f>[60]결승기록지!$E$14</f>
        <v>경북체육고</v>
      </c>
      <c r="N11" s="97" t="str">
        <f>[60]결승기록지!$F$14</f>
        <v>2:10.79</v>
      </c>
      <c r="O11" s="95" t="str">
        <f>[60]결승기록지!$C$15</f>
        <v>유동규</v>
      </c>
      <c r="P11" s="35" t="str">
        <f>[60]결승기록지!$E$15</f>
        <v>경남체육고</v>
      </c>
      <c r="Q11" s="96" t="str">
        <f>[60]결승기록지!$F$15</f>
        <v>2:11.67</v>
      </c>
      <c r="R11" s="95" t="str">
        <f>[60]결승기록지!$C$16</f>
        <v>임지훈</v>
      </c>
      <c r="S11" s="35" t="str">
        <f>[60]결승기록지!$E$16</f>
        <v>인천체육고</v>
      </c>
      <c r="T11" s="96" t="str">
        <f>[60]결승기록지!$F$16</f>
        <v>2:14.43</v>
      </c>
      <c r="U11" s="95" t="str">
        <f>[60]결승기록지!$C$17</f>
        <v>황승하</v>
      </c>
      <c r="V11" s="35" t="str">
        <f>[60]결승기록지!$E$17</f>
        <v>경북체육고</v>
      </c>
      <c r="W11" s="96" t="str">
        <f>[60]결승기록지!$F$17</f>
        <v>2:17.04</v>
      </c>
      <c r="X11" s="95" t="str">
        <f>[60]결승기록지!$C$18</f>
        <v>이영웅</v>
      </c>
      <c r="Y11" s="35" t="str">
        <f>[60]결승기록지!$E$18</f>
        <v>문창고</v>
      </c>
      <c r="Z11" s="96" t="str">
        <f>[60]결승기록지!$F$18</f>
        <v>2:25.88</v>
      </c>
    </row>
    <row r="12" spans="1:26" s="48" customFormat="1" ht="13.5" customHeight="1">
      <c r="A12" s="54">
        <v>2</v>
      </c>
      <c r="B12" s="15" t="s">
        <v>41</v>
      </c>
      <c r="C12" s="29" t="str">
        <f>[61]결승기록지!$C$11</f>
        <v>김홍민</v>
      </c>
      <c r="D12" s="30" t="str">
        <f>[61]결승기록지!$E$11</f>
        <v>배문고</v>
      </c>
      <c r="E12" s="77" t="str">
        <f>[61]결승기록지!$F$11</f>
        <v>15:59.58</v>
      </c>
      <c r="F12" s="94" t="str">
        <f>[61]결승기록지!$C$12</f>
        <v>오민석</v>
      </c>
      <c r="G12" s="30" t="str">
        <f>[61]결승기록지!$E$12</f>
        <v>순심고</v>
      </c>
      <c r="H12" s="77" t="str">
        <f>[61]결승기록지!$F$12</f>
        <v>16:07.93</v>
      </c>
      <c r="I12" s="94" t="str">
        <f>[61]결승기록지!$C$13</f>
        <v>이정훈</v>
      </c>
      <c r="J12" s="30" t="str">
        <f>[61]결승기록지!$E$13</f>
        <v>순심고</v>
      </c>
      <c r="K12" s="77" t="str">
        <f>[61]결승기록지!$F$13</f>
        <v>16:13.46</v>
      </c>
      <c r="L12" s="94" t="str">
        <f>[61]결승기록지!$C$14</f>
        <v>남혁준</v>
      </c>
      <c r="M12" s="30" t="str">
        <f>[61]결승기록지!$E$14</f>
        <v>강원체육고</v>
      </c>
      <c r="N12" s="77" t="str">
        <f>[61]결승기록지!$F$14</f>
        <v>16:45.91</v>
      </c>
      <c r="O12" s="94" t="str">
        <f>[61]결승기록지!$C$15</f>
        <v>장보근</v>
      </c>
      <c r="P12" s="30" t="str">
        <f>[61]결승기록지!$E$15</f>
        <v>전북체육고</v>
      </c>
      <c r="Q12" s="77" t="str">
        <f>[61]결승기록지!$F$15</f>
        <v>16:46.50</v>
      </c>
      <c r="R12" s="94" t="str">
        <f>[61]결승기록지!$C$16</f>
        <v>김시온</v>
      </c>
      <c r="S12" s="30" t="str">
        <f>[61]결승기록지!$E$16</f>
        <v>배문고</v>
      </c>
      <c r="T12" s="77" t="str">
        <f>[61]결승기록지!$F$16</f>
        <v>16:49.83</v>
      </c>
      <c r="U12" s="94" t="str">
        <f>[61]결승기록지!$C$17</f>
        <v>김동환</v>
      </c>
      <c r="V12" s="30" t="str">
        <f>[61]결승기록지!$E$17</f>
        <v>강릉명륜고</v>
      </c>
      <c r="W12" s="77" t="str">
        <f>[61]결승기록지!$F$17</f>
        <v>16:53.37</v>
      </c>
      <c r="X12" s="94" t="str">
        <f>[61]결승기록지!$C$18</f>
        <v>노영학</v>
      </c>
      <c r="Y12" s="30" t="str">
        <f>[61]결승기록지!$E$18</f>
        <v>대전체육고</v>
      </c>
      <c r="Z12" s="77" t="str">
        <f>[61]결승기록지!$F$18</f>
        <v>17:02.52</v>
      </c>
    </row>
    <row r="13" spans="1:26" s="48" customFormat="1" ht="13.5" customHeight="1">
      <c r="A13" s="211">
        <v>2</v>
      </c>
      <c r="B13" s="14" t="s">
        <v>42</v>
      </c>
      <c r="C13" s="36" t="str">
        <f>[62]결승기록지!$C$11</f>
        <v>신의진</v>
      </c>
      <c r="D13" s="37" t="str">
        <f>[62]결승기록지!$E$11</f>
        <v>경남체육고</v>
      </c>
      <c r="E13" s="38" t="str">
        <f>[62]결승기록지!$F$11</f>
        <v>17.15</v>
      </c>
      <c r="F13" s="78" t="str">
        <f>[62]결승기록지!$C$12</f>
        <v>도효찬</v>
      </c>
      <c r="G13" s="37" t="str">
        <f>[62]결승기록지!$E$12</f>
        <v>경기모바일과학고</v>
      </c>
      <c r="H13" s="38" t="str">
        <f>[62]결승기록지!$F$12</f>
        <v>18.18</v>
      </c>
      <c r="I13" s="78"/>
      <c r="J13" s="37"/>
      <c r="K13" s="38"/>
      <c r="L13" s="78"/>
      <c r="M13" s="37"/>
      <c r="N13" s="38"/>
      <c r="O13" s="78"/>
      <c r="P13" s="37"/>
      <c r="Q13" s="38"/>
      <c r="R13" s="78"/>
      <c r="S13" s="37"/>
      <c r="T13" s="38"/>
      <c r="U13" s="78"/>
      <c r="V13" s="37"/>
      <c r="W13" s="38"/>
      <c r="X13" s="78"/>
      <c r="Y13" s="37"/>
      <c r="Z13" s="38"/>
    </row>
    <row r="14" spans="1:26" s="48" customFormat="1" ht="13.5" customHeight="1">
      <c r="A14" s="211"/>
      <c r="B14" s="13" t="s">
        <v>16</v>
      </c>
      <c r="C14" s="39"/>
      <c r="D14" s="40" t="str">
        <f>[62]결승기록지!$G$8</f>
        <v>-3.1</v>
      </c>
      <c r="E14" s="42"/>
      <c r="F14" s="40"/>
      <c r="G14" s="110"/>
      <c r="H14" s="42"/>
      <c r="I14" s="40"/>
      <c r="J14" s="110"/>
      <c r="K14" s="42"/>
      <c r="L14" s="40"/>
      <c r="M14" s="110"/>
      <c r="N14" s="42"/>
      <c r="O14" s="40"/>
      <c r="P14" s="110"/>
      <c r="Q14" s="42"/>
      <c r="R14" s="40"/>
      <c r="S14" s="110"/>
      <c r="T14" s="42"/>
      <c r="U14" s="40"/>
      <c r="V14" s="110"/>
      <c r="W14" s="42"/>
      <c r="X14" s="40"/>
      <c r="Y14" s="110"/>
      <c r="Z14" s="69"/>
    </row>
    <row r="15" spans="1:26" s="48" customFormat="1" ht="13.5" customHeight="1">
      <c r="A15" s="54">
        <v>1</v>
      </c>
      <c r="B15" s="15" t="s">
        <v>20</v>
      </c>
      <c r="C15" s="109" t="str">
        <f>[63]높이!$C$11</f>
        <v>이재윤</v>
      </c>
      <c r="D15" s="98" t="str">
        <f>[63]높이!$E$11</f>
        <v>포항두호고</v>
      </c>
      <c r="E15" s="58" t="str">
        <f>[63]높이!$F$11</f>
        <v>1.80</v>
      </c>
      <c r="F15" s="29" t="str">
        <f>[63]높이!$C$12</f>
        <v>임예찬</v>
      </c>
      <c r="G15" s="98" t="str">
        <f>[63]높이!$E$12</f>
        <v>전북체육고</v>
      </c>
      <c r="H15" s="31" t="str">
        <f>[63]높이!$F$12</f>
        <v>1.80</v>
      </c>
      <c r="I15" s="29" t="str">
        <f>[63]높이!$C$13</f>
        <v>윤여준</v>
      </c>
      <c r="J15" s="60" t="str">
        <f>[63]높이!$E$13</f>
        <v>충남체육고</v>
      </c>
      <c r="K15" s="31" t="str">
        <f>[63]높이!$F$13</f>
        <v>1.80</v>
      </c>
      <c r="L15" s="29"/>
      <c r="M15" s="98"/>
      <c r="N15" s="31"/>
      <c r="O15" s="29"/>
      <c r="P15" s="98"/>
      <c r="Q15" s="31"/>
      <c r="R15" s="29"/>
      <c r="S15" s="98"/>
      <c r="T15" s="31"/>
      <c r="U15" s="29"/>
      <c r="V15" s="60"/>
      <c r="W15" s="31"/>
      <c r="X15" s="29"/>
      <c r="Y15" s="60"/>
      <c r="Z15" s="31"/>
    </row>
    <row r="16" spans="1:26" s="48" customFormat="1" ht="13.5" customHeight="1">
      <c r="A16" s="211">
        <v>4</v>
      </c>
      <c r="B16" s="14" t="s">
        <v>21</v>
      </c>
      <c r="C16" s="36" t="str">
        <f>[63]멀리!$C$11</f>
        <v>김민혁</v>
      </c>
      <c r="D16" s="37" t="str">
        <f>[63]멀리!$E$11</f>
        <v>설악고</v>
      </c>
      <c r="E16" s="38" t="str">
        <f>[63]멀리!$F$11</f>
        <v>6.50</v>
      </c>
      <c r="F16" s="78" t="str">
        <f>[63]멀리!$C$12</f>
        <v>정진엽</v>
      </c>
      <c r="G16" s="37" t="str">
        <f>[63]멀리!$E$12</f>
        <v>충남체육고</v>
      </c>
      <c r="H16" s="38" t="str">
        <f>[63]멀리!$F$12</f>
        <v>6.24</v>
      </c>
      <c r="I16" s="78" t="str">
        <f>[63]멀리!$C$13</f>
        <v>박태민</v>
      </c>
      <c r="J16" s="37" t="str">
        <f>[63]멀리!$E$13</f>
        <v>경북체육고</v>
      </c>
      <c r="K16" s="38" t="str">
        <f>[63]멀리!$F$13</f>
        <v>6.22</v>
      </c>
      <c r="L16" s="78" t="str">
        <f>[63]멀리!$C$14</f>
        <v>신재혁</v>
      </c>
      <c r="M16" s="37" t="str">
        <f>[63]멀리!$E$14</f>
        <v>충남체육고</v>
      </c>
      <c r="N16" s="38" t="str">
        <f>[63]멀리!$F$14</f>
        <v>6.20</v>
      </c>
      <c r="O16" s="78" t="str">
        <f>[63]멀리!$C$15</f>
        <v>김지환</v>
      </c>
      <c r="P16" s="37" t="str">
        <f>[63]멀리!$E$15</f>
        <v>경기모바일과학고</v>
      </c>
      <c r="Q16" s="38" t="str">
        <f>[63]멀리!$F$15</f>
        <v>6.15</v>
      </c>
      <c r="R16" s="78" t="str">
        <f>[63]멀리!$C$16</f>
        <v>허인서</v>
      </c>
      <c r="S16" s="37" t="str">
        <f>[63]멀리!$E$16</f>
        <v>함양제일고</v>
      </c>
      <c r="T16" s="38" t="str">
        <f>[63]멀리!$F$16</f>
        <v>5.99</v>
      </c>
      <c r="U16" s="78" t="str">
        <f>[63]멀리!$C$17</f>
        <v>박기랑</v>
      </c>
      <c r="V16" s="37" t="str">
        <f>[63]멀리!$E$17</f>
        <v>경기모바일과학고</v>
      </c>
      <c r="W16" s="38" t="str">
        <f>[63]멀리!$F$17</f>
        <v>5.61</v>
      </c>
      <c r="X16" s="78" t="str">
        <f>[63]멀리!$C$18</f>
        <v>정승민</v>
      </c>
      <c r="Y16" s="37" t="str">
        <f>[63]멀리!$E$18</f>
        <v>강원체육고</v>
      </c>
      <c r="Z16" s="38" t="str">
        <f>[63]멀리!$F$18</f>
        <v>5.58</v>
      </c>
    </row>
    <row r="17" spans="1:26" s="48" customFormat="1" ht="13.5" customHeight="1">
      <c r="A17" s="211"/>
      <c r="B17" s="13" t="s">
        <v>16</v>
      </c>
      <c r="C17" s="39"/>
      <c r="D17" s="40" t="str">
        <f>[63]멀리!$G$11</f>
        <v>1.0</v>
      </c>
      <c r="E17" s="41"/>
      <c r="F17" s="42"/>
      <c r="G17" s="40" t="str">
        <f>[63]멀리!$G$12</f>
        <v>0.3</v>
      </c>
      <c r="H17" s="41"/>
      <c r="I17" s="42"/>
      <c r="J17" s="42" t="str">
        <f>[63]멀리!$G$13</f>
        <v>-0.6</v>
      </c>
      <c r="K17" s="41"/>
      <c r="L17" s="42"/>
      <c r="M17" s="40" t="str">
        <f>[63]멀리!$G$14</f>
        <v>-0.7</v>
      </c>
      <c r="N17" s="41"/>
      <c r="O17" s="42"/>
      <c r="P17" s="40" t="str">
        <f>[63]멀리!$G$15</f>
        <v>0.8</v>
      </c>
      <c r="Q17" s="41"/>
      <c r="R17" s="42"/>
      <c r="S17" s="40" t="str">
        <f>[63]멀리!$G$16</f>
        <v>0.7</v>
      </c>
      <c r="T17" s="99"/>
      <c r="U17" s="42"/>
      <c r="V17" s="42" t="str">
        <f>[63]멀리!$G$17</f>
        <v>0.5</v>
      </c>
      <c r="W17" s="41"/>
      <c r="X17" s="42"/>
      <c r="Y17" s="42" t="str">
        <f>[63]멀리!$G$18</f>
        <v>0.8</v>
      </c>
      <c r="Z17" s="41"/>
    </row>
    <row r="18" spans="1:26" s="48" customFormat="1" ht="13.5" customHeight="1">
      <c r="A18" s="54">
        <v>3</v>
      </c>
      <c r="B18" s="15" t="s">
        <v>22</v>
      </c>
      <c r="C18" s="29" t="str">
        <f>[63]포환!$C$11</f>
        <v>김예찬</v>
      </c>
      <c r="D18" s="30" t="str">
        <f>[63]포환!$E$11</f>
        <v>경남체육고</v>
      </c>
      <c r="E18" s="61" t="str">
        <f>[63]포환!$F$11</f>
        <v>14.52</v>
      </c>
      <c r="F18" s="94" t="str">
        <f>[63]포환!$C$12</f>
        <v>김성우</v>
      </c>
      <c r="G18" s="30" t="str">
        <f>[63]포환!$E$12</f>
        <v>충북체육고</v>
      </c>
      <c r="H18" s="31" t="str">
        <f>[63]포환!$F$12</f>
        <v>13.73</v>
      </c>
      <c r="I18" s="94" t="str">
        <f>[63]포환!$C$13</f>
        <v>이형진</v>
      </c>
      <c r="J18" s="30" t="str">
        <f>[63]포환!$E$13</f>
        <v>경북체육고</v>
      </c>
      <c r="K18" s="31" t="str">
        <f>[63]포환!$F$13</f>
        <v>12.37</v>
      </c>
      <c r="L18" s="94" t="str">
        <f>[63]포환!$C$14</f>
        <v>민다원</v>
      </c>
      <c r="M18" s="30" t="str">
        <f>[63]포환!$E$14</f>
        <v>충북체육고</v>
      </c>
      <c r="N18" s="31" t="str">
        <f>[63]포환!$F$14</f>
        <v>10.78</v>
      </c>
      <c r="O18" s="94" t="str">
        <f>[63]포환!$C$15</f>
        <v>임현민</v>
      </c>
      <c r="P18" s="30" t="str">
        <f>[63]포환!$E$15</f>
        <v>충남고</v>
      </c>
      <c r="Q18" s="31" t="str">
        <f>[63]포환!$F$15</f>
        <v>10.15</v>
      </c>
      <c r="R18" s="94" t="str">
        <f>[63]포환!$C$16</f>
        <v>김덕영</v>
      </c>
      <c r="S18" s="30" t="str">
        <f>[63]포환!$E$16</f>
        <v>강원체육고</v>
      </c>
      <c r="T18" s="31" t="str">
        <f>[63]포환!$F$16</f>
        <v>8.78</v>
      </c>
      <c r="U18" s="94"/>
      <c r="V18" s="30"/>
      <c r="W18" s="31"/>
      <c r="X18" s="94"/>
      <c r="Y18" s="30"/>
      <c r="Z18" s="31"/>
    </row>
    <row r="19" spans="1:26" ht="8.25" customHeight="1">
      <c r="A19" s="55"/>
    </row>
    <row r="20" spans="1:26" ht="8.25" customHeight="1">
      <c r="A20" s="55"/>
    </row>
    <row r="21" spans="1:26" ht="18" customHeight="1">
      <c r="A21" s="55"/>
      <c r="B21" s="217" t="s">
        <v>56</v>
      </c>
      <c r="C21" s="217"/>
      <c r="D21" s="2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5"/>
      <c r="B22" s="7" t="s">
        <v>24</v>
      </c>
      <c r="C22" s="2"/>
      <c r="D22" s="3" t="s">
        <v>25</v>
      </c>
      <c r="E22" s="4"/>
      <c r="F22" s="2"/>
      <c r="G22" s="3" t="s">
        <v>26</v>
      </c>
      <c r="H22" s="4"/>
      <c r="I22" s="2"/>
      <c r="J22" s="3" t="s">
        <v>27</v>
      </c>
      <c r="K22" s="4"/>
      <c r="L22" s="2"/>
      <c r="M22" s="3" t="s">
        <v>28</v>
      </c>
      <c r="N22" s="4"/>
      <c r="O22" s="2"/>
      <c r="P22" s="3" t="s">
        <v>29</v>
      </c>
      <c r="Q22" s="4"/>
      <c r="R22" s="2"/>
      <c r="S22" s="3" t="s">
        <v>30</v>
      </c>
      <c r="T22" s="4"/>
      <c r="U22" s="2"/>
      <c r="V22" s="3" t="s">
        <v>31</v>
      </c>
      <c r="W22" s="4"/>
      <c r="X22" s="2"/>
      <c r="Y22" s="3" t="s">
        <v>32</v>
      </c>
      <c r="Z22" s="4"/>
    </row>
    <row r="23" spans="1:26" ht="15" thickBot="1">
      <c r="A23" s="55"/>
      <c r="B23" s="6" t="s">
        <v>33</v>
      </c>
      <c r="C23" s="5" t="s">
        <v>34</v>
      </c>
      <c r="D23" s="5" t="s">
        <v>35</v>
      </c>
      <c r="E23" s="5" t="s">
        <v>36</v>
      </c>
      <c r="F23" s="5" t="s">
        <v>34</v>
      </c>
      <c r="G23" s="5" t="s">
        <v>35</v>
      </c>
      <c r="H23" s="5" t="s">
        <v>36</v>
      </c>
      <c r="I23" s="5" t="s">
        <v>34</v>
      </c>
      <c r="J23" s="5" t="s">
        <v>35</v>
      </c>
      <c r="K23" s="5" t="s">
        <v>36</v>
      </c>
      <c r="L23" s="5" t="s">
        <v>34</v>
      </c>
      <c r="M23" s="5" t="s">
        <v>35</v>
      </c>
      <c r="N23" s="5" t="s">
        <v>36</v>
      </c>
      <c r="O23" s="5" t="s">
        <v>34</v>
      </c>
      <c r="P23" s="5" t="s">
        <v>35</v>
      </c>
      <c r="Q23" s="5" t="s">
        <v>36</v>
      </c>
      <c r="R23" s="5" t="s">
        <v>34</v>
      </c>
      <c r="S23" s="5" t="s">
        <v>35</v>
      </c>
      <c r="T23" s="5" t="s">
        <v>36</v>
      </c>
      <c r="U23" s="5" t="s">
        <v>34</v>
      </c>
      <c r="V23" s="5" t="s">
        <v>35</v>
      </c>
      <c r="W23" s="5" t="s">
        <v>36</v>
      </c>
      <c r="X23" s="5" t="s">
        <v>34</v>
      </c>
      <c r="Y23" s="5" t="s">
        <v>35</v>
      </c>
      <c r="Z23" s="5" t="s">
        <v>36</v>
      </c>
    </row>
    <row r="24" spans="1:26" s="48" customFormat="1" ht="13.5" customHeight="1" thickTop="1">
      <c r="A24" s="211">
        <v>4</v>
      </c>
      <c r="B24" s="12" t="s">
        <v>17</v>
      </c>
      <c r="C24" s="25" t="str">
        <f>[64]결승기록지!$C$11</f>
        <v>전하영</v>
      </c>
      <c r="D24" s="26" t="str">
        <f>[64]결승기록지!$E$11</f>
        <v>경기가평고</v>
      </c>
      <c r="E24" s="100" t="str">
        <f>[64]결승기록지!$F$11</f>
        <v>12.78</v>
      </c>
      <c r="F24" s="25" t="str">
        <f>[64]결승기록지!$C$12</f>
        <v>이유진</v>
      </c>
      <c r="G24" s="26" t="str">
        <f>[64]결승기록지!$E$12</f>
        <v>서울체육고</v>
      </c>
      <c r="H24" s="27" t="str">
        <f>[64]결승기록지!$F$12</f>
        <v>12.90</v>
      </c>
      <c r="I24" s="91" t="str">
        <f>[64]결승기록지!$C$13</f>
        <v>최희진</v>
      </c>
      <c r="J24" s="26" t="str">
        <f>[64]결승기록지!$E$13</f>
        <v>인천체육고</v>
      </c>
      <c r="K24" s="100" t="str">
        <f>[64]결승기록지!$F$13</f>
        <v>13.06</v>
      </c>
      <c r="L24" s="25" t="str">
        <f>[64]결승기록지!$C$14</f>
        <v>김희윤</v>
      </c>
      <c r="M24" s="26" t="str">
        <f>[64]결승기록지!$E$14</f>
        <v>인일여자고</v>
      </c>
      <c r="N24" s="27" t="str">
        <f>[64]결승기록지!$F$14</f>
        <v>13.35</v>
      </c>
      <c r="O24" s="91" t="str">
        <f>[64]결승기록지!$C$15</f>
        <v>권민주</v>
      </c>
      <c r="P24" s="26" t="str">
        <f>[64]결승기록지!$E$15</f>
        <v>경북체육고</v>
      </c>
      <c r="Q24" s="100" t="str">
        <f>[64]결승기록지!$F$15</f>
        <v>13.44</v>
      </c>
      <c r="R24" s="25" t="str">
        <f>[64]결승기록지!$C$16</f>
        <v>송경미</v>
      </c>
      <c r="S24" s="26" t="str">
        <f>[64]결승기록지!$E$16</f>
        <v>영광공업고</v>
      </c>
      <c r="T24" s="27" t="str">
        <f>[64]결승기록지!$F$16</f>
        <v>14.41</v>
      </c>
      <c r="U24" s="91" t="str">
        <f>[64]결승기록지!$C$17</f>
        <v>김지원</v>
      </c>
      <c r="V24" s="26" t="str">
        <f>[64]결승기록지!$E$17</f>
        <v>신명고</v>
      </c>
      <c r="W24" s="86" t="str">
        <f>[64]결승기록지!$F$17</f>
        <v>14.64</v>
      </c>
      <c r="X24" s="91"/>
      <c r="Y24" s="26"/>
      <c r="Z24" s="27"/>
    </row>
    <row r="25" spans="1:26" s="48" customFormat="1" ht="13.5" customHeight="1">
      <c r="A25" s="211"/>
      <c r="B25" s="23" t="s">
        <v>16</v>
      </c>
      <c r="C25" s="68"/>
      <c r="D25" s="93" t="str">
        <f>[64]결승기록지!$G$8</f>
        <v>-0.5</v>
      </c>
      <c r="E25" s="42"/>
      <c r="F25" s="40"/>
      <c r="G25" s="93"/>
      <c r="H25" s="42"/>
      <c r="I25" s="40"/>
      <c r="J25" s="93"/>
      <c r="K25" s="42"/>
      <c r="L25" s="40"/>
      <c r="M25" s="93"/>
      <c r="N25" s="42"/>
      <c r="O25" s="40"/>
      <c r="P25" s="93"/>
      <c r="Q25" s="42"/>
      <c r="R25" s="40"/>
      <c r="S25" s="93"/>
      <c r="T25" s="42"/>
      <c r="U25" s="40"/>
      <c r="V25" s="93"/>
      <c r="W25" s="42"/>
      <c r="X25" s="40"/>
      <c r="Y25" s="110"/>
      <c r="Z25" s="69"/>
    </row>
    <row r="26" spans="1:26" s="48" customFormat="1" ht="13.5" customHeight="1">
      <c r="A26" s="54">
        <v>1</v>
      </c>
      <c r="B26" s="15" t="s">
        <v>39</v>
      </c>
      <c r="C26" s="29" t="str">
        <f>[65]결승기록지!$C$11</f>
        <v>양예빈</v>
      </c>
      <c r="D26" s="30" t="str">
        <f>[65]결승기록지!$E$11</f>
        <v>용남고</v>
      </c>
      <c r="E26" s="101" t="str">
        <f>[65]결승기록지!$F$11</f>
        <v>57.38</v>
      </c>
      <c r="F26" s="29" t="str">
        <f>[65]결승기록지!$C$12</f>
        <v>신현진</v>
      </c>
      <c r="G26" s="30" t="str">
        <f>[65]결승기록지!$E$12</f>
        <v>인일여자고</v>
      </c>
      <c r="H26" s="77" t="str">
        <f>[65]결승기록지!$F$12</f>
        <v>1:01.09</v>
      </c>
      <c r="I26" s="94" t="str">
        <f>[65]결승기록지!$C$13</f>
        <v>이채진</v>
      </c>
      <c r="J26" s="30" t="str">
        <f>[65]결승기록지!$E$13</f>
        <v>경명여자고</v>
      </c>
      <c r="K26" s="102" t="str">
        <f>[65]결승기록지!$F$13</f>
        <v>1:01.89</v>
      </c>
      <c r="L26" s="29" t="str">
        <f>[65]결승기록지!$C$14</f>
        <v>이주현</v>
      </c>
      <c r="M26" s="30" t="str">
        <f>[65]결승기록지!$E$14</f>
        <v>경기소래고</v>
      </c>
      <c r="N26" s="77" t="str">
        <f>[65]결승기록지!$F$14</f>
        <v>1:04.63</v>
      </c>
      <c r="O26" s="94" t="str">
        <f>[65]결승기록지!$C$15</f>
        <v>오서윤</v>
      </c>
      <c r="P26" s="30" t="str">
        <f>[65]결승기록지!$E$15</f>
        <v>경기덕계고</v>
      </c>
      <c r="Q26" s="102" t="str">
        <f>[65]결승기록지!$F$15</f>
        <v>1:06.77</v>
      </c>
      <c r="R26" s="29" t="str">
        <f>[65]결승기록지!$C$16</f>
        <v>김도윤</v>
      </c>
      <c r="S26" s="30" t="str">
        <f>[65]결승기록지!$E$16</f>
        <v>속초여자고</v>
      </c>
      <c r="T26" s="77" t="str">
        <f>[65]결승기록지!$F$16</f>
        <v>1:09.31</v>
      </c>
      <c r="U26" s="94" t="str">
        <f>[65]결승기록지!$C$17</f>
        <v>하혜민</v>
      </c>
      <c r="V26" s="30" t="str">
        <f>[65]결승기록지!$E$17</f>
        <v>경남체육고</v>
      </c>
      <c r="W26" s="31" t="str">
        <f>[65]결승기록지!$F$17</f>
        <v>1:12.02</v>
      </c>
      <c r="X26" s="94"/>
      <c r="Y26" s="30"/>
      <c r="Z26" s="31"/>
    </row>
    <row r="27" spans="1:26" s="48" customFormat="1" ht="13.5" customHeight="1">
      <c r="A27" s="54">
        <v>4</v>
      </c>
      <c r="B27" s="15" t="s">
        <v>19</v>
      </c>
      <c r="C27" s="29" t="str">
        <f>[66]결승기록지!$C$11</f>
        <v>유소빈</v>
      </c>
      <c r="D27" s="30" t="str">
        <f>[66]결승기록지!$E$11</f>
        <v>속초여자고</v>
      </c>
      <c r="E27" s="58" t="s">
        <v>67</v>
      </c>
      <c r="F27" s="94" t="str">
        <f>[66]결승기록지!$C$12</f>
        <v>조예은</v>
      </c>
      <c r="G27" s="30" t="str">
        <f>[66]결승기록지!$E$12</f>
        <v>경남체육고</v>
      </c>
      <c r="H27" s="113" t="s">
        <v>68</v>
      </c>
      <c r="I27" s="29"/>
      <c r="J27" s="30"/>
      <c r="K27" s="31"/>
      <c r="L27" s="94"/>
      <c r="M27" s="30"/>
      <c r="N27" s="31"/>
      <c r="O27" s="94"/>
      <c r="P27" s="30"/>
      <c r="Q27" s="101"/>
      <c r="R27" s="29"/>
      <c r="S27" s="30"/>
      <c r="T27" s="31"/>
      <c r="U27" s="94"/>
      <c r="V27" s="30"/>
      <c r="W27" s="31"/>
      <c r="X27" s="94"/>
      <c r="Y27" s="30"/>
      <c r="Z27" s="31"/>
    </row>
    <row r="28" spans="1:26" s="48" customFormat="1" ht="13.5" customHeight="1">
      <c r="A28" s="54">
        <v>2</v>
      </c>
      <c r="B28" s="15" t="s">
        <v>41</v>
      </c>
      <c r="C28" s="29" t="str">
        <f>[67]결승기록지!$C$11</f>
        <v>이보라</v>
      </c>
      <c r="D28" s="30" t="str">
        <f>[67]결승기록지!$E$11</f>
        <v>전북체육고</v>
      </c>
      <c r="E28" s="102" t="str">
        <f>[67]결승기록지!$F$11</f>
        <v>19:08.00</v>
      </c>
      <c r="F28" s="29" t="str">
        <f>[67]결승기록지!$C$12</f>
        <v>김예나</v>
      </c>
      <c r="G28" s="30" t="str">
        <f>[67]결승기록지!$E$12</f>
        <v>전북체육고</v>
      </c>
      <c r="H28" s="77" t="str">
        <f>[67]결승기록지!$F$12</f>
        <v>19:36.00</v>
      </c>
      <c r="I28" s="94" t="str">
        <f>[67]결승기록지!$C$13</f>
        <v>최인녕</v>
      </c>
      <c r="J28" s="30" t="str">
        <f>[67]결승기록지!$E$13</f>
        <v>김천한일여자고</v>
      </c>
      <c r="K28" s="102" t="str">
        <f>[67]결승기록지!$F$13</f>
        <v>19:52.53</v>
      </c>
      <c r="L28" s="29" t="str">
        <f>[67]결승기록지!$C$14</f>
        <v>류수영</v>
      </c>
      <c r="M28" s="30" t="str">
        <f>[67]결승기록지!$E$14</f>
        <v>김천한일여자고</v>
      </c>
      <c r="N28" s="77" t="str">
        <f>[67]결승기록지!$F$14</f>
        <v>20:38.37</v>
      </c>
      <c r="O28" s="94" t="str">
        <f>[67]결승기록지!$C$15</f>
        <v>김윤주</v>
      </c>
      <c r="P28" s="30" t="str">
        <f>[67]결승기록지!$E$15</f>
        <v>경북체육고</v>
      </c>
      <c r="Q28" s="102" t="str">
        <f>[67]결승기록지!$F$15</f>
        <v>21:30.28</v>
      </c>
      <c r="R28" s="29" t="str">
        <f>[67]결승기록지!$C$16</f>
        <v>유소원</v>
      </c>
      <c r="S28" s="30" t="str">
        <f>[67]결승기록지!$E$16</f>
        <v>속초여자고</v>
      </c>
      <c r="T28" s="77" t="str">
        <f>[67]결승기록지!$F$16</f>
        <v>21:48.07</v>
      </c>
      <c r="U28" s="94"/>
      <c r="V28" s="30"/>
      <c r="W28" s="77"/>
      <c r="X28" s="94"/>
      <c r="Y28" s="30"/>
      <c r="Z28" s="77"/>
    </row>
    <row r="29" spans="1:26" s="48" customFormat="1" ht="13.5" customHeight="1">
      <c r="A29" s="211">
        <v>2</v>
      </c>
      <c r="B29" s="24" t="s">
        <v>53</v>
      </c>
      <c r="C29" s="32" t="str">
        <f>[68]결승기록지!$C$11</f>
        <v>정연지</v>
      </c>
      <c r="D29" s="33" t="str">
        <f>[68]결승기록지!$E$11</f>
        <v>인천체육고</v>
      </c>
      <c r="E29" s="103" t="str">
        <f>[68]결승기록지!$F$11</f>
        <v>16.85</v>
      </c>
      <c r="F29" s="32" t="str">
        <f>[68]결승기록지!$C$12</f>
        <v>전지혜</v>
      </c>
      <c r="G29" s="33" t="str">
        <f>[68]결승기록지!$E$12</f>
        <v>신명고</v>
      </c>
      <c r="H29" s="34" t="str">
        <f>[68]결승기록지!$F$12</f>
        <v>19.41</v>
      </c>
      <c r="I29" s="104" t="str">
        <f>[68]결승기록지!$C$13</f>
        <v>문수빈</v>
      </c>
      <c r="J29" s="53" t="str">
        <f>[68]결승기록지!$E$13</f>
        <v>인일여자고</v>
      </c>
      <c r="K29" s="37" t="str">
        <f>[68]결승기록지!$F$13</f>
        <v>20.28</v>
      </c>
      <c r="L29" s="104"/>
      <c r="M29" s="53"/>
      <c r="N29" s="37"/>
      <c r="O29" s="104"/>
      <c r="P29" s="53"/>
      <c r="Q29" s="37"/>
      <c r="R29" s="104"/>
      <c r="S29" s="53"/>
      <c r="T29" s="37"/>
      <c r="U29" s="104"/>
      <c r="V29" s="53"/>
      <c r="W29" s="37"/>
      <c r="X29" s="104"/>
      <c r="Y29" s="53"/>
      <c r="Z29" s="105"/>
    </row>
    <row r="30" spans="1:26" s="48" customFormat="1" ht="13.5" customHeight="1">
      <c r="A30" s="211"/>
      <c r="B30" s="23" t="s">
        <v>16</v>
      </c>
      <c r="C30" s="68"/>
      <c r="D30" s="28" t="str">
        <f>[68]결승기록지!$G$8</f>
        <v>-1.3</v>
      </c>
      <c r="E30" s="42"/>
      <c r="F30" s="40"/>
      <c r="G30" s="110"/>
      <c r="H30" s="42"/>
      <c r="I30" s="40"/>
      <c r="J30" s="110"/>
      <c r="K30" s="42"/>
      <c r="L30" s="40"/>
      <c r="M30" s="110"/>
      <c r="N30" s="42"/>
      <c r="O30" s="40"/>
      <c r="P30" s="110"/>
      <c r="Q30" s="42"/>
      <c r="R30" s="40"/>
      <c r="S30" s="110"/>
      <c r="T30" s="42"/>
      <c r="U30" s="40"/>
      <c r="V30" s="110"/>
      <c r="W30" s="42"/>
      <c r="X30" s="40"/>
      <c r="Y30" s="110"/>
      <c r="Z30" s="69"/>
    </row>
    <row r="31" spans="1:26" s="48" customFormat="1" ht="13.5" customHeight="1">
      <c r="A31" s="54">
        <v>2</v>
      </c>
      <c r="B31" s="13" t="s">
        <v>20</v>
      </c>
      <c r="C31" s="66" t="str">
        <f>[69]높이!$C$11</f>
        <v>강서현</v>
      </c>
      <c r="D31" s="106" t="str">
        <f>[69]높이!$E$11</f>
        <v>충남체육고</v>
      </c>
      <c r="E31" s="67" t="str">
        <f>[69]높이!$F$11</f>
        <v>1.55</v>
      </c>
      <c r="F31" s="17"/>
      <c r="G31" s="106"/>
      <c r="H31" s="19"/>
      <c r="I31" s="17"/>
      <c r="J31" s="46"/>
      <c r="K31" s="19"/>
      <c r="L31" s="17"/>
      <c r="M31" s="46"/>
      <c r="N31" s="19"/>
      <c r="O31" s="17"/>
      <c r="P31" s="46"/>
      <c r="Q31" s="19"/>
      <c r="R31" s="17"/>
      <c r="S31" s="46"/>
      <c r="T31" s="19"/>
      <c r="U31" s="17"/>
      <c r="V31" s="46"/>
      <c r="W31" s="19"/>
      <c r="X31" s="17"/>
      <c r="Y31" s="46"/>
      <c r="Z31" s="19"/>
    </row>
    <row r="32" spans="1:26" s="48" customFormat="1" ht="13.5" customHeight="1">
      <c r="A32" s="211">
        <v>1</v>
      </c>
      <c r="B32" s="14" t="s">
        <v>21</v>
      </c>
      <c r="C32" s="36" t="str">
        <f>[69]멀리!$C$11</f>
        <v>김민지</v>
      </c>
      <c r="D32" s="37" t="str">
        <f>[69]멀리!$E$11</f>
        <v>경기소래고</v>
      </c>
      <c r="E32" s="38" t="str">
        <f>[69]멀리!$F$11</f>
        <v>5.04</v>
      </c>
      <c r="F32" s="36" t="str">
        <f>[69]멀리!$C$12</f>
        <v>임채영</v>
      </c>
      <c r="G32" s="37" t="str">
        <f>[69]멀리!$E$12</f>
        <v>전북체육고</v>
      </c>
      <c r="H32" s="38" t="str">
        <f>[69]멀리!$F$12</f>
        <v>4.91</v>
      </c>
      <c r="I32" s="36" t="str">
        <f>[69]멀리!$C$13</f>
        <v>김서현</v>
      </c>
      <c r="J32" s="37" t="str">
        <f>[69]멀리!$E$13</f>
        <v>인천체육고</v>
      </c>
      <c r="K32" s="38" t="str">
        <f>[69]멀리!$F$13</f>
        <v>4.11</v>
      </c>
      <c r="L32" s="36"/>
      <c r="M32" s="37"/>
      <c r="N32" s="38"/>
      <c r="O32" s="36"/>
      <c r="P32" s="37"/>
      <c r="Q32" s="38"/>
      <c r="R32" s="36"/>
      <c r="S32" s="37"/>
      <c r="T32" s="38"/>
      <c r="U32" s="36"/>
      <c r="V32" s="37"/>
      <c r="W32" s="38"/>
      <c r="X32" s="36"/>
      <c r="Y32" s="37"/>
      <c r="Z32" s="38"/>
    </row>
    <row r="33" spans="1:26" s="48" customFormat="1" ht="13.5" customHeight="1">
      <c r="A33" s="211"/>
      <c r="B33" s="13" t="s">
        <v>16</v>
      </c>
      <c r="C33" s="43"/>
      <c r="D33" s="85" t="str">
        <f>[69]멀리!$G$11</f>
        <v>-0.1</v>
      </c>
      <c r="E33" s="79"/>
      <c r="F33" s="43"/>
      <c r="G33" s="44" t="str">
        <f>[69]멀리!$G$12</f>
        <v>-0.0</v>
      </c>
      <c r="H33" s="71"/>
      <c r="I33" s="79"/>
      <c r="J33" s="79" t="str">
        <f>[69]멀리!$G$13</f>
        <v>-0.3</v>
      </c>
      <c r="K33" s="79"/>
      <c r="L33" s="43"/>
      <c r="M33" s="79"/>
      <c r="N33" s="79"/>
      <c r="O33" s="70"/>
      <c r="P33" s="79"/>
      <c r="Q33" s="79"/>
      <c r="R33" s="43"/>
      <c r="S33" s="79"/>
      <c r="T33" s="107"/>
      <c r="U33" s="70"/>
      <c r="V33" s="79"/>
      <c r="W33" s="79"/>
      <c r="X33" s="70"/>
      <c r="Y33" s="79"/>
      <c r="Z33" s="45"/>
    </row>
    <row r="34" spans="1:26" s="48" customFormat="1" ht="13.5" customHeight="1">
      <c r="A34" s="76">
        <v>1</v>
      </c>
      <c r="B34" s="15" t="s">
        <v>22</v>
      </c>
      <c r="C34" s="29" t="str">
        <f>[69]포환!$C$11</f>
        <v>최가은</v>
      </c>
      <c r="D34" s="30" t="str">
        <f>[69]포환!$E$11</f>
        <v>충북체육고</v>
      </c>
      <c r="E34" s="108" t="str">
        <f>[69]포환!$F$11</f>
        <v>11.19</v>
      </c>
      <c r="F34" s="29" t="str">
        <f>[69]포환!$C$12</f>
        <v>최다은</v>
      </c>
      <c r="G34" s="30" t="str">
        <f>[69]포환!$E$12</f>
        <v>경남체육고</v>
      </c>
      <c r="H34" s="61" t="str">
        <f>[69]포환!$F$12</f>
        <v>9.85</v>
      </c>
      <c r="I34" s="94" t="str">
        <f>[69]포환!$C$13</f>
        <v>신다운</v>
      </c>
      <c r="J34" s="30" t="str">
        <f>[69]포환!$E$13</f>
        <v>강원체육고</v>
      </c>
      <c r="K34" s="101" t="str">
        <f>[69]포환!$F$13</f>
        <v>3.93</v>
      </c>
      <c r="L34" s="29"/>
      <c r="M34" s="30"/>
      <c r="N34" s="31"/>
      <c r="O34" s="94"/>
      <c r="P34" s="30"/>
      <c r="Q34" s="101"/>
      <c r="R34" s="29"/>
      <c r="S34" s="30"/>
      <c r="T34" s="31"/>
      <c r="U34" s="94"/>
      <c r="V34" s="30"/>
      <c r="W34" s="31"/>
      <c r="X34" s="94"/>
      <c r="Y34" s="30"/>
      <c r="Z34" s="31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1:D21"/>
    <mergeCell ref="A24:A25"/>
    <mergeCell ref="A29:A30"/>
    <mergeCell ref="A32:A33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Windows User</cp:lastModifiedBy>
  <cp:lastPrinted>2020-07-02T04:01:57Z</cp:lastPrinted>
  <dcterms:created xsi:type="dcterms:W3CDTF">1999-06-20T15:40:19Z</dcterms:created>
  <dcterms:modified xsi:type="dcterms:W3CDTF">2020-12-30T03:51:03Z</dcterms:modified>
</cp:coreProperties>
</file>