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9AD584B-5BDE-492F-9E5C-3D4FE80411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남초,여초" sheetId="17" r:id="rId1"/>
    <sheet name="남중" sheetId="14" r:id="rId2"/>
    <sheet name="여중" sheetId="15" r:id="rId3"/>
    <sheet name="중 1학년부 " sheetId="16" r:id="rId4"/>
    <sheet name="남고" sheetId="11" r:id="rId5"/>
    <sheet name="여고" sheetId="12" r:id="rId6"/>
    <sheet name="고 1학년부" sheetId="13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</externalReferences>
  <definedNames>
    <definedName name="_xlnm.Print_Area" localSheetId="6">'고 1학년부'!$A$1:$Z$33</definedName>
    <definedName name="_xlnm.Print_Area" localSheetId="1">남중!$A$1:$Z$33</definedName>
    <definedName name="_xlnm.Print_Area" localSheetId="0">'남초,여초'!$A$1:$Z$39</definedName>
    <definedName name="_xlnm.Print_Area" localSheetId="2">여중!$A$1:$Z$34</definedName>
    <definedName name="_xlnm.Print_Area" localSheetId="3">'중 1학년부 '!$A$1:$Z$27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7" i="17" l="1"/>
  <c r="O37" i="17"/>
  <c r="L37" i="17"/>
  <c r="I37" i="17"/>
  <c r="F37" i="17"/>
  <c r="C37" i="17"/>
  <c r="T36" i="17"/>
  <c r="S36" i="17"/>
  <c r="Q36" i="17"/>
  <c r="P36" i="17"/>
  <c r="N36" i="17"/>
  <c r="M36" i="17"/>
  <c r="K36" i="17"/>
  <c r="J36" i="17"/>
  <c r="H36" i="17"/>
  <c r="G36" i="17"/>
  <c r="E36" i="17"/>
  <c r="D36" i="17"/>
  <c r="Z35" i="17"/>
  <c r="Y35" i="17"/>
  <c r="X35" i="17"/>
  <c r="W35" i="17"/>
  <c r="V35" i="17"/>
  <c r="U35" i="17"/>
  <c r="T35" i="17"/>
  <c r="S35" i="17"/>
  <c r="R35" i="17"/>
  <c r="Q35" i="17"/>
  <c r="P35" i="17"/>
  <c r="O35" i="17"/>
  <c r="N35" i="17"/>
  <c r="M35" i="17"/>
  <c r="L35" i="17"/>
  <c r="K35" i="17"/>
  <c r="J35" i="17"/>
  <c r="I35" i="17"/>
  <c r="H35" i="17"/>
  <c r="G35" i="17"/>
  <c r="F35" i="17"/>
  <c r="E35" i="17"/>
  <c r="D35" i="17"/>
  <c r="C35" i="17"/>
  <c r="Y34" i="17"/>
  <c r="V34" i="17"/>
  <c r="S34" i="17"/>
  <c r="P34" i="17"/>
  <c r="M34" i="17"/>
  <c r="J34" i="17"/>
  <c r="G34" i="17"/>
  <c r="D34" i="17"/>
  <c r="Z33" i="17"/>
  <c r="Y33" i="17"/>
  <c r="X33" i="17"/>
  <c r="W33" i="17"/>
  <c r="V33" i="17"/>
  <c r="U33" i="17"/>
  <c r="T33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D33" i="17"/>
  <c r="C33" i="17"/>
  <c r="T32" i="17"/>
  <c r="S32" i="17"/>
  <c r="R32" i="17"/>
  <c r="Q32" i="17"/>
  <c r="P32" i="17"/>
  <c r="O32" i="17"/>
  <c r="N32" i="17"/>
  <c r="M32" i="17"/>
  <c r="L32" i="17"/>
  <c r="K32" i="17"/>
  <c r="J32" i="17"/>
  <c r="I32" i="17"/>
  <c r="H32" i="17"/>
  <c r="G32" i="17"/>
  <c r="F32" i="17"/>
  <c r="E32" i="17"/>
  <c r="D32" i="17"/>
  <c r="C32" i="17"/>
  <c r="Z31" i="17"/>
  <c r="Y31" i="17"/>
  <c r="X31" i="17"/>
  <c r="W31" i="17"/>
  <c r="V31" i="17"/>
  <c r="U31" i="17"/>
  <c r="T31" i="17"/>
  <c r="S31" i="17"/>
  <c r="R31" i="17"/>
  <c r="Q31" i="17"/>
  <c r="P31" i="17"/>
  <c r="O31" i="17"/>
  <c r="N31" i="17"/>
  <c r="M31" i="17"/>
  <c r="L31" i="17"/>
  <c r="K31" i="17"/>
  <c r="J31" i="17"/>
  <c r="I31" i="17"/>
  <c r="H31" i="17"/>
  <c r="G31" i="17"/>
  <c r="F31" i="17"/>
  <c r="E31" i="17"/>
  <c r="D31" i="17"/>
  <c r="C31" i="17"/>
  <c r="D30" i="17"/>
  <c r="Z29" i="17"/>
  <c r="Y29" i="17"/>
  <c r="X29" i="17"/>
  <c r="W29" i="17"/>
  <c r="V29" i="17"/>
  <c r="U29" i="17"/>
  <c r="T29" i="17"/>
  <c r="S29" i="17"/>
  <c r="R29" i="17"/>
  <c r="Q29" i="17"/>
  <c r="P29" i="17"/>
  <c r="O29" i="17"/>
  <c r="N29" i="17"/>
  <c r="M29" i="17"/>
  <c r="L29" i="17"/>
  <c r="K29" i="17"/>
  <c r="J29" i="17"/>
  <c r="I29" i="17"/>
  <c r="H29" i="17"/>
  <c r="G29" i="17"/>
  <c r="F29" i="17"/>
  <c r="E29" i="17"/>
  <c r="D29" i="17"/>
  <c r="C29" i="17"/>
  <c r="D28" i="17"/>
  <c r="Z27" i="17"/>
  <c r="Y27" i="17"/>
  <c r="X27" i="17"/>
  <c r="W27" i="17"/>
  <c r="V27" i="17"/>
  <c r="U27" i="17"/>
  <c r="T27" i="17"/>
  <c r="S27" i="17"/>
  <c r="R27" i="17"/>
  <c r="Q27" i="17"/>
  <c r="P27" i="17"/>
  <c r="O27" i="17"/>
  <c r="N27" i="17"/>
  <c r="M27" i="17"/>
  <c r="L27" i="17"/>
  <c r="K27" i="17"/>
  <c r="J27" i="17"/>
  <c r="I27" i="17"/>
  <c r="H27" i="17"/>
  <c r="G27" i="17"/>
  <c r="F27" i="17"/>
  <c r="E27" i="17"/>
  <c r="D27" i="17"/>
  <c r="C27" i="17"/>
  <c r="D26" i="17"/>
  <c r="Z25" i="17"/>
  <c r="Y25" i="17"/>
  <c r="X25" i="17"/>
  <c r="W25" i="17"/>
  <c r="V25" i="17"/>
  <c r="U25" i="17"/>
  <c r="T25" i="17"/>
  <c r="S25" i="17"/>
  <c r="R25" i="17"/>
  <c r="Q25" i="17"/>
  <c r="P25" i="17"/>
  <c r="O25" i="17"/>
  <c r="N25" i="17"/>
  <c r="M25" i="17"/>
  <c r="L25" i="17"/>
  <c r="K25" i="17"/>
  <c r="J25" i="17"/>
  <c r="I25" i="17"/>
  <c r="H25" i="17"/>
  <c r="G25" i="17"/>
  <c r="F25" i="17"/>
  <c r="E25" i="17"/>
  <c r="D25" i="17"/>
  <c r="C25" i="17"/>
  <c r="R19" i="17"/>
  <c r="O19" i="17"/>
  <c r="L19" i="17"/>
  <c r="I19" i="17"/>
  <c r="F19" i="17"/>
  <c r="C19" i="17"/>
  <c r="T18" i="17"/>
  <c r="S18" i="17"/>
  <c r="Q18" i="17"/>
  <c r="P18" i="17"/>
  <c r="N18" i="17"/>
  <c r="M18" i="17"/>
  <c r="K18" i="17"/>
  <c r="J18" i="17"/>
  <c r="H18" i="17"/>
  <c r="G18" i="17"/>
  <c r="E18" i="17"/>
  <c r="D18" i="17"/>
  <c r="Z17" i="17"/>
  <c r="Y17" i="17"/>
  <c r="X17" i="17"/>
  <c r="W17" i="17"/>
  <c r="V17" i="17"/>
  <c r="U17" i="17"/>
  <c r="T17" i="17"/>
  <c r="S17" i="17"/>
  <c r="R17" i="17"/>
  <c r="Q17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Y16" i="17"/>
  <c r="V16" i="17"/>
  <c r="S16" i="17"/>
  <c r="P16" i="17"/>
  <c r="M16" i="17"/>
  <c r="J16" i="17"/>
  <c r="G16" i="17"/>
  <c r="D16" i="17"/>
  <c r="Z15" i="17"/>
  <c r="Y15" i="17"/>
  <c r="X15" i="17"/>
  <c r="W15" i="17"/>
  <c r="V15" i="17"/>
  <c r="U15" i="17"/>
  <c r="T15" i="17"/>
  <c r="S15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K14" i="17"/>
  <c r="J14" i="17"/>
  <c r="I14" i="17"/>
  <c r="H14" i="17"/>
  <c r="G14" i="17"/>
  <c r="F14" i="17"/>
  <c r="E14" i="17"/>
  <c r="D14" i="17"/>
  <c r="C14" i="17"/>
  <c r="W13" i="17"/>
  <c r="V13" i="17"/>
  <c r="U13" i="17"/>
  <c r="T13" i="17"/>
  <c r="S13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D12" i="17"/>
  <c r="W11" i="17"/>
  <c r="V11" i="17"/>
  <c r="U11" i="17"/>
  <c r="T11" i="17"/>
  <c r="S11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D10" i="17"/>
  <c r="Z9" i="17"/>
  <c r="Y9" i="17"/>
  <c r="X9" i="17"/>
  <c r="W9" i="17"/>
  <c r="V9" i="17"/>
  <c r="U9" i="17"/>
  <c r="T9" i="17"/>
  <c r="S9" i="17"/>
  <c r="R9" i="17"/>
  <c r="Q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D8" i="17"/>
  <c r="Z7" i="17"/>
  <c r="Y7" i="17"/>
  <c r="X7" i="17"/>
  <c r="W7" i="17"/>
  <c r="V7" i="17"/>
  <c r="U7" i="17"/>
  <c r="T7" i="17"/>
  <c r="S7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K26" i="16" l="1"/>
  <c r="J26" i="16"/>
  <c r="I26" i="16"/>
  <c r="H26" i="16"/>
  <c r="G26" i="16"/>
  <c r="F26" i="16"/>
  <c r="E26" i="16"/>
  <c r="D26" i="16"/>
  <c r="C26" i="16"/>
  <c r="J25" i="16"/>
  <c r="G25" i="16"/>
  <c r="D25" i="16"/>
  <c r="K24" i="16"/>
  <c r="J24" i="16"/>
  <c r="I24" i="16"/>
  <c r="H24" i="16"/>
  <c r="G24" i="16"/>
  <c r="F24" i="16"/>
  <c r="E24" i="16"/>
  <c r="D24" i="16"/>
  <c r="C24" i="16"/>
  <c r="Z23" i="16"/>
  <c r="Y23" i="16"/>
  <c r="X23" i="16"/>
  <c r="W23" i="16"/>
  <c r="V23" i="16"/>
  <c r="U23" i="16"/>
  <c r="T23" i="16"/>
  <c r="S23" i="16"/>
  <c r="R23" i="16"/>
  <c r="Q23" i="16"/>
  <c r="P23" i="16"/>
  <c r="O23" i="16"/>
  <c r="N23" i="16"/>
  <c r="M23" i="16"/>
  <c r="L23" i="16"/>
  <c r="K23" i="16"/>
  <c r="J23" i="16"/>
  <c r="I23" i="16"/>
  <c r="H23" i="16"/>
  <c r="G23" i="16"/>
  <c r="F23" i="16"/>
  <c r="E23" i="16"/>
  <c r="D23" i="16"/>
  <c r="C23" i="16"/>
  <c r="Z22" i="16"/>
  <c r="Y22" i="16"/>
  <c r="X22" i="16"/>
  <c r="W22" i="16"/>
  <c r="V22" i="16"/>
  <c r="U22" i="16"/>
  <c r="T22" i="16"/>
  <c r="S22" i="16"/>
  <c r="R22" i="16"/>
  <c r="Q22" i="16"/>
  <c r="P22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D21" i="16"/>
  <c r="Z20" i="16"/>
  <c r="Y20" i="16"/>
  <c r="X20" i="16"/>
  <c r="W20" i="16"/>
  <c r="V20" i="16"/>
  <c r="U20" i="16"/>
  <c r="T20" i="16"/>
  <c r="S20" i="16"/>
  <c r="R20" i="16"/>
  <c r="Q20" i="16"/>
  <c r="P20" i="16"/>
  <c r="O20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Z14" i="16"/>
  <c r="Y14" i="16"/>
  <c r="X14" i="16"/>
  <c r="W14" i="16"/>
  <c r="V14" i="16"/>
  <c r="U14" i="16"/>
  <c r="T14" i="16"/>
  <c r="S14" i="16"/>
  <c r="R14" i="16"/>
  <c r="Q14" i="16"/>
  <c r="P14" i="16"/>
  <c r="O14" i="16"/>
  <c r="N14" i="16"/>
  <c r="M14" i="16"/>
  <c r="L14" i="16"/>
  <c r="K14" i="16"/>
  <c r="J14" i="16"/>
  <c r="I14" i="16"/>
  <c r="H14" i="16"/>
  <c r="G14" i="16"/>
  <c r="F14" i="16"/>
  <c r="E14" i="16"/>
  <c r="D14" i="16"/>
  <c r="C14" i="16"/>
  <c r="Y13" i="16"/>
  <c r="V13" i="16"/>
  <c r="S13" i="16"/>
  <c r="P13" i="16"/>
  <c r="M13" i="16"/>
  <c r="J13" i="16"/>
  <c r="G13" i="16"/>
  <c r="D13" i="16"/>
  <c r="Z12" i="16"/>
  <c r="Y12" i="16"/>
  <c r="X12" i="16"/>
  <c r="W12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H12" i="16"/>
  <c r="G12" i="16"/>
  <c r="F12" i="16"/>
  <c r="E12" i="16"/>
  <c r="D12" i="16"/>
  <c r="C12" i="16"/>
  <c r="Z11" i="16"/>
  <c r="Y11" i="16"/>
  <c r="X11" i="16"/>
  <c r="W11" i="16"/>
  <c r="V11" i="16"/>
  <c r="U11" i="16"/>
  <c r="T11" i="16"/>
  <c r="S11" i="16"/>
  <c r="R11" i="16"/>
  <c r="Q11" i="16"/>
  <c r="P11" i="16"/>
  <c r="O11" i="16"/>
  <c r="N11" i="16"/>
  <c r="M11" i="16"/>
  <c r="L11" i="16"/>
  <c r="K11" i="16"/>
  <c r="J11" i="16"/>
  <c r="I11" i="16"/>
  <c r="H11" i="16"/>
  <c r="G11" i="16"/>
  <c r="F11" i="16"/>
  <c r="E11" i="16"/>
  <c r="D11" i="16"/>
  <c r="C11" i="16"/>
  <c r="W10" i="16"/>
  <c r="V10" i="16"/>
  <c r="U10" i="16"/>
  <c r="T10" i="16"/>
  <c r="S10" i="16"/>
  <c r="R10" i="16"/>
  <c r="Q10" i="16"/>
  <c r="P10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C10" i="16"/>
  <c r="D9" i="16"/>
  <c r="Z8" i="16"/>
  <c r="Y8" i="16"/>
  <c r="X8" i="16"/>
  <c r="W8" i="16"/>
  <c r="V8" i="16"/>
  <c r="U8" i="16"/>
  <c r="T8" i="16"/>
  <c r="S8" i="16"/>
  <c r="R8" i="16"/>
  <c r="Q8" i="16"/>
  <c r="P8" i="16"/>
  <c r="O8" i="16"/>
  <c r="N8" i="16"/>
  <c r="M8" i="16"/>
  <c r="L8" i="16"/>
  <c r="K8" i="16"/>
  <c r="J8" i="16"/>
  <c r="I8" i="16"/>
  <c r="H8" i="16"/>
  <c r="G8" i="16"/>
  <c r="F8" i="16"/>
  <c r="E8" i="16"/>
  <c r="D8" i="16"/>
  <c r="C8" i="16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Y27" i="15"/>
  <c r="V27" i="15"/>
  <c r="S27" i="15"/>
  <c r="P27" i="15"/>
  <c r="M27" i="15"/>
  <c r="J27" i="15"/>
  <c r="G27" i="15"/>
  <c r="D27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Y25" i="15"/>
  <c r="V25" i="15"/>
  <c r="S25" i="15"/>
  <c r="P25" i="15"/>
  <c r="M25" i="15"/>
  <c r="J25" i="15"/>
  <c r="G25" i="15"/>
  <c r="D25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K22" i="15"/>
  <c r="J22" i="15"/>
  <c r="I22" i="15"/>
  <c r="H22" i="15"/>
  <c r="G22" i="15"/>
  <c r="F22" i="15"/>
  <c r="E22" i="15"/>
  <c r="D22" i="15"/>
  <c r="C22" i="15"/>
  <c r="L21" i="15"/>
  <c r="I21" i="15"/>
  <c r="F21" i="15"/>
  <c r="C21" i="15"/>
  <c r="N20" i="15"/>
  <c r="M20" i="15"/>
  <c r="K20" i="15"/>
  <c r="J20" i="15"/>
  <c r="H20" i="15"/>
  <c r="G20" i="15"/>
  <c r="E20" i="15"/>
  <c r="D20" i="15"/>
  <c r="R19" i="15"/>
  <c r="O19" i="15"/>
  <c r="L19" i="15"/>
  <c r="I19" i="15"/>
  <c r="F19" i="15"/>
  <c r="C19" i="15"/>
  <c r="T18" i="15"/>
  <c r="S18" i="15"/>
  <c r="Q18" i="15"/>
  <c r="P18" i="15"/>
  <c r="N18" i="15"/>
  <c r="M18" i="15"/>
  <c r="K18" i="15"/>
  <c r="J18" i="15"/>
  <c r="H18" i="15"/>
  <c r="G18" i="15"/>
  <c r="E18" i="15"/>
  <c r="D18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D16" i="15"/>
  <c r="K15" i="15"/>
  <c r="J15" i="15"/>
  <c r="I15" i="15"/>
  <c r="H15" i="15"/>
  <c r="G15" i="15"/>
  <c r="F15" i="15"/>
  <c r="E15" i="15"/>
  <c r="D15" i="15"/>
  <c r="C15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D10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D8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M27" i="14"/>
  <c r="J27" i="14"/>
  <c r="G27" i="14"/>
  <c r="D27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Y25" i="14"/>
  <c r="V25" i="14"/>
  <c r="S25" i="14"/>
  <c r="P25" i="14"/>
  <c r="M25" i="14"/>
  <c r="J25" i="14"/>
  <c r="G25" i="14"/>
  <c r="D25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R21" i="14"/>
  <c r="O21" i="14"/>
  <c r="L21" i="14"/>
  <c r="I21" i="14"/>
  <c r="F21" i="14"/>
  <c r="C21" i="14"/>
  <c r="T20" i="14"/>
  <c r="S20" i="14"/>
  <c r="Q20" i="14"/>
  <c r="P20" i="14"/>
  <c r="N20" i="14"/>
  <c r="M20" i="14"/>
  <c r="K20" i="14"/>
  <c r="J20" i="14"/>
  <c r="H20" i="14"/>
  <c r="G20" i="14"/>
  <c r="E20" i="14"/>
  <c r="D20" i="14"/>
  <c r="R19" i="14"/>
  <c r="O19" i="14"/>
  <c r="L19" i="14"/>
  <c r="I19" i="14"/>
  <c r="F19" i="14"/>
  <c r="C19" i="14"/>
  <c r="T18" i="14"/>
  <c r="S18" i="14"/>
  <c r="Q18" i="14"/>
  <c r="P18" i="14"/>
  <c r="N18" i="14"/>
  <c r="M18" i="14"/>
  <c r="K18" i="14"/>
  <c r="J18" i="14"/>
  <c r="H18" i="14"/>
  <c r="G18" i="14"/>
  <c r="E18" i="14"/>
  <c r="D18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D16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D10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D8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R23" i="11" l="1"/>
  <c r="O23" i="11"/>
  <c r="L23" i="11"/>
  <c r="I23" i="11"/>
  <c r="F23" i="11"/>
  <c r="C23" i="11"/>
  <c r="T22" i="11"/>
  <c r="S22" i="11"/>
  <c r="Q22" i="11"/>
  <c r="P22" i="11"/>
  <c r="N22" i="11"/>
  <c r="M22" i="11"/>
  <c r="K22" i="11"/>
  <c r="J22" i="11"/>
  <c r="H22" i="11"/>
  <c r="G22" i="11"/>
  <c r="E22" i="11"/>
  <c r="D22" i="11"/>
  <c r="F23" i="12" l="1"/>
  <c r="C23" i="12"/>
  <c r="H22" i="12"/>
  <c r="G22" i="12"/>
  <c r="E22" i="12"/>
  <c r="D22" i="12"/>
  <c r="N33" i="12" l="1"/>
  <c r="M33" i="12"/>
  <c r="L33" i="12"/>
  <c r="K33" i="12"/>
  <c r="J33" i="12"/>
  <c r="I33" i="12"/>
  <c r="H33" i="12"/>
  <c r="G33" i="12"/>
  <c r="F33" i="12"/>
  <c r="E33" i="12"/>
  <c r="D33" i="12"/>
  <c r="C33" i="12"/>
  <c r="Z12" i="13" l="1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Q24" i="12" l="1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T31" i="11" l="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T34" i="11" l="1"/>
  <c r="S34" i="11"/>
  <c r="R34" i="11"/>
  <c r="Q34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S29" i="11" l="1"/>
  <c r="T28" i="11"/>
  <c r="S28" i="11"/>
  <c r="R28" i="11"/>
  <c r="P29" i="11"/>
  <c r="Q28" i="11"/>
  <c r="P28" i="11"/>
  <c r="O28" i="11"/>
  <c r="M29" i="11"/>
  <c r="N28" i="11"/>
  <c r="M28" i="11"/>
  <c r="L28" i="11"/>
  <c r="J29" i="11"/>
  <c r="K28" i="11"/>
  <c r="J28" i="11"/>
  <c r="I28" i="11"/>
  <c r="G29" i="11"/>
  <c r="H28" i="11"/>
  <c r="G28" i="11"/>
  <c r="F28" i="11"/>
  <c r="D29" i="11"/>
  <c r="E28" i="11"/>
  <c r="D28" i="11"/>
  <c r="C28" i="11"/>
  <c r="N18" i="12" l="1"/>
  <c r="M18" i="12"/>
  <c r="L18" i="12"/>
  <c r="K18" i="12"/>
  <c r="J18" i="12"/>
  <c r="I18" i="12"/>
  <c r="H18" i="12"/>
  <c r="G18" i="12"/>
  <c r="E18" i="12"/>
  <c r="F18" i="12"/>
  <c r="D18" i="12"/>
  <c r="C18" i="12"/>
  <c r="K31" i="12" l="1"/>
  <c r="J31" i="12"/>
  <c r="I31" i="12"/>
  <c r="H31" i="12"/>
  <c r="G31" i="12"/>
  <c r="F31" i="12"/>
  <c r="E31" i="12"/>
  <c r="D31" i="12"/>
  <c r="C31" i="12"/>
  <c r="P29" i="12" l="1"/>
  <c r="Q28" i="12"/>
  <c r="P28" i="12"/>
  <c r="O28" i="12"/>
  <c r="M29" i="12"/>
  <c r="N28" i="12"/>
  <c r="M28" i="12"/>
  <c r="L28" i="12"/>
  <c r="J29" i="12"/>
  <c r="K28" i="12"/>
  <c r="J28" i="12"/>
  <c r="I28" i="12"/>
  <c r="G29" i="12"/>
  <c r="H28" i="12"/>
  <c r="G28" i="12"/>
  <c r="F28" i="12"/>
  <c r="D29" i="12"/>
  <c r="E28" i="12"/>
  <c r="D28" i="12"/>
  <c r="C28" i="12"/>
  <c r="L21" i="12" l="1"/>
  <c r="I21" i="12"/>
  <c r="F21" i="12"/>
  <c r="C21" i="12"/>
  <c r="N20" i="12"/>
  <c r="M20" i="12"/>
  <c r="K20" i="12"/>
  <c r="J20" i="12"/>
  <c r="H20" i="12"/>
  <c r="G20" i="12"/>
  <c r="E20" i="12"/>
  <c r="D20" i="12"/>
  <c r="F21" i="11" l="1"/>
  <c r="I21" i="11"/>
  <c r="L21" i="11"/>
  <c r="O21" i="11"/>
  <c r="R21" i="11"/>
  <c r="U21" i="11"/>
  <c r="W20" i="11"/>
  <c r="V20" i="11"/>
  <c r="T20" i="11"/>
  <c r="S20" i="11"/>
  <c r="Q20" i="11"/>
  <c r="P20" i="11"/>
  <c r="N20" i="11"/>
  <c r="M20" i="11"/>
  <c r="K20" i="11"/>
  <c r="J20" i="11"/>
  <c r="H20" i="11"/>
  <c r="G20" i="11"/>
  <c r="C21" i="11"/>
  <c r="E20" i="11"/>
  <c r="D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Z13" i="11" l="1"/>
  <c r="Y13" i="11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D30" i="13" l="1"/>
  <c r="H29" i="13"/>
  <c r="G29" i="13"/>
  <c r="F29" i="13"/>
  <c r="E29" i="13"/>
  <c r="D29" i="13"/>
  <c r="C29" i="13"/>
  <c r="V17" i="13" l="1"/>
  <c r="W16" i="13"/>
  <c r="V16" i="13"/>
  <c r="U16" i="13"/>
  <c r="S17" i="13"/>
  <c r="T16" i="13"/>
  <c r="S16" i="13"/>
  <c r="R16" i="13"/>
  <c r="P17" i="13"/>
  <c r="Q16" i="13"/>
  <c r="P16" i="13"/>
  <c r="O16" i="13"/>
  <c r="M17" i="13"/>
  <c r="N16" i="13"/>
  <c r="M16" i="13"/>
  <c r="L16" i="13"/>
  <c r="J17" i="13"/>
  <c r="K16" i="13"/>
  <c r="J16" i="13"/>
  <c r="I16" i="13"/>
  <c r="G17" i="13"/>
  <c r="H16" i="13"/>
  <c r="G16" i="13"/>
  <c r="F16" i="13"/>
  <c r="D17" i="13"/>
  <c r="E16" i="13"/>
  <c r="D16" i="13"/>
  <c r="C16" i="13"/>
  <c r="W27" i="13" l="1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Z11" i="13" l="1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Q18" i="11" l="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W9" i="11" l="1"/>
  <c r="V9" i="11"/>
  <c r="U9" i="11"/>
  <c r="T9" i="11"/>
  <c r="S9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D10" i="11"/>
  <c r="N17" i="12" l="1"/>
  <c r="M17" i="12"/>
  <c r="L17" i="12"/>
  <c r="K17" i="12"/>
  <c r="J17" i="12"/>
  <c r="I17" i="12"/>
  <c r="H17" i="12"/>
  <c r="G17" i="12"/>
  <c r="F17" i="12"/>
  <c r="E17" i="12"/>
  <c r="D17" i="12"/>
  <c r="C17" i="12"/>
  <c r="W17" i="11" l="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G12" i="12" l="1"/>
  <c r="F12" i="12"/>
  <c r="D12" i="12"/>
  <c r="C12" i="12"/>
  <c r="T12" i="11" l="1"/>
  <c r="S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D10" i="12" l="1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Q33" i="11" l="1"/>
  <c r="P33" i="11"/>
  <c r="O33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N18" i="13" l="1"/>
  <c r="M18" i="13"/>
  <c r="L18" i="13"/>
  <c r="K18" i="13"/>
  <c r="J18" i="13"/>
  <c r="I18" i="13"/>
  <c r="H18" i="13"/>
  <c r="G18" i="13"/>
  <c r="F18" i="13"/>
  <c r="E18" i="13"/>
  <c r="D18" i="13"/>
  <c r="C18" i="13"/>
  <c r="Q34" i="12" l="1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E16" i="11" l="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D16" i="11"/>
  <c r="W13" i="12" l="1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D27" i="11" l="1"/>
  <c r="G27" i="11"/>
  <c r="J27" i="11"/>
  <c r="M27" i="11"/>
  <c r="P27" i="11"/>
  <c r="S27" i="11"/>
  <c r="V27" i="11"/>
  <c r="Y27" i="11"/>
  <c r="Z26" i="11"/>
  <c r="Y26" i="11"/>
  <c r="X26" i="11"/>
  <c r="W26" i="11"/>
  <c r="V26" i="11"/>
  <c r="U26" i="11"/>
  <c r="T26" i="11"/>
  <c r="S26" i="11"/>
  <c r="R26" i="11"/>
  <c r="Q26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E7" i="11" l="1"/>
  <c r="W7" i="11"/>
  <c r="V7" i="11"/>
  <c r="U7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D7" i="11"/>
  <c r="C7" i="11"/>
  <c r="D8" i="11"/>
  <c r="D15" i="13" l="1"/>
  <c r="C15" i="13"/>
  <c r="K24" i="11" l="1"/>
  <c r="J24" i="11"/>
  <c r="I24" i="11"/>
  <c r="H24" i="11"/>
  <c r="G24" i="11"/>
  <c r="F24" i="11"/>
  <c r="E24" i="11"/>
  <c r="D24" i="11"/>
  <c r="C24" i="11"/>
  <c r="T10" i="13" l="1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T26" i="13" l="1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N13" i="13" l="1"/>
  <c r="M13" i="13"/>
  <c r="L13" i="13"/>
  <c r="H13" i="13"/>
  <c r="K13" i="13"/>
  <c r="J13" i="13"/>
  <c r="I13" i="13"/>
  <c r="G13" i="13"/>
  <c r="F13" i="13"/>
  <c r="D14" i="13"/>
  <c r="E13" i="13"/>
  <c r="D13" i="13"/>
  <c r="C13" i="13"/>
  <c r="H19" i="12" l="1"/>
  <c r="G19" i="12"/>
  <c r="F19" i="12"/>
  <c r="E19" i="12"/>
  <c r="D19" i="12"/>
  <c r="C19" i="12"/>
  <c r="P32" i="13" l="1"/>
  <c r="Q31" i="13"/>
  <c r="P31" i="13"/>
  <c r="O31" i="13"/>
  <c r="M32" i="13"/>
  <c r="N31" i="13"/>
  <c r="M31" i="13"/>
  <c r="L31" i="13"/>
  <c r="J32" i="13"/>
  <c r="K31" i="13"/>
  <c r="J31" i="13"/>
  <c r="I31" i="13"/>
  <c r="G32" i="13"/>
  <c r="H31" i="13"/>
  <c r="G31" i="13"/>
  <c r="F31" i="13"/>
  <c r="D32" i="13"/>
  <c r="E31" i="13"/>
  <c r="D31" i="13"/>
  <c r="C31" i="13"/>
  <c r="P27" i="12" l="1"/>
  <c r="Q26" i="12"/>
  <c r="P26" i="12"/>
  <c r="O26" i="12"/>
  <c r="M27" i="12"/>
  <c r="N26" i="12"/>
  <c r="M26" i="12"/>
  <c r="L26" i="12"/>
  <c r="J27" i="12"/>
  <c r="K26" i="12"/>
  <c r="J26" i="12"/>
  <c r="I26" i="12"/>
  <c r="G27" i="12"/>
  <c r="H26" i="12"/>
  <c r="G26" i="12"/>
  <c r="F26" i="12"/>
  <c r="D27" i="12"/>
  <c r="E26" i="12"/>
  <c r="D26" i="12"/>
  <c r="C26" i="12"/>
  <c r="W7" i="12" l="1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D8" i="12"/>
  <c r="E7" i="12"/>
  <c r="D7" i="12"/>
  <c r="C7" i="12"/>
  <c r="W30" i="11" l="1"/>
  <c r="V30" i="11"/>
  <c r="U30" i="11"/>
  <c r="T30" i="11"/>
  <c r="S30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H30" i="12" l="1"/>
  <c r="G30" i="12"/>
  <c r="F30" i="12"/>
  <c r="E30" i="12"/>
  <c r="D30" i="12"/>
  <c r="C30" i="12"/>
  <c r="Q14" i="12" l="1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W11" i="11" l="1"/>
  <c r="V11" i="11"/>
  <c r="U11" i="11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D16" i="12" l="1"/>
  <c r="K28" i="13" l="1"/>
  <c r="J28" i="13"/>
  <c r="I28" i="13"/>
  <c r="H28" i="13"/>
  <c r="G28" i="13"/>
  <c r="F28" i="13"/>
  <c r="E28" i="13"/>
  <c r="D28" i="13"/>
  <c r="C28" i="13"/>
  <c r="Z14" i="11" l="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K32" i="11" l="1"/>
  <c r="J32" i="11"/>
  <c r="I32" i="11"/>
  <c r="H32" i="11"/>
  <c r="G32" i="11"/>
  <c r="F32" i="11"/>
  <c r="E32" i="11"/>
  <c r="D32" i="11"/>
  <c r="C32" i="11"/>
  <c r="D25" i="13" l="1"/>
  <c r="W8" i="13" l="1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D9" i="13"/>
  <c r="C8" i="13"/>
  <c r="Q24" i="13" l="1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K11" i="12" l="1"/>
  <c r="J11" i="12"/>
  <c r="I11" i="12"/>
  <c r="H11" i="12"/>
  <c r="G11" i="12"/>
  <c r="F11" i="12"/>
  <c r="E11" i="12"/>
  <c r="D11" i="12"/>
  <c r="C11" i="12"/>
  <c r="T15" i="12" l="1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K25" i="12" l="1"/>
  <c r="J25" i="12"/>
  <c r="I25" i="12"/>
  <c r="G25" i="12"/>
  <c r="F25" i="12"/>
  <c r="D25" i="12"/>
  <c r="C25" i="12"/>
  <c r="G32" i="12" l="1"/>
  <c r="F32" i="12"/>
  <c r="D32" i="12"/>
  <c r="C32" i="12"/>
</calcChain>
</file>

<file path=xl/sharedStrings.xml><?xml version="1.0" encoding="utf-8"?>
<sst xmlns="http://schemas.openxmlformats.org/spreadsheetml/2006/main" count="560" uniqueCount="87">
  <si>
    <t>3위</t>
    <phoneticPr fontId="2" type="noConversion"/>
  </si>
  <si>
    <t>5위</t>
    <phoneticPr fontId="2" type="noConversion"/>
  </si>
  <si>
    <t>6위</t>
    <phoneticPr fontId="2" type="noConversion"/>
  </si>
  <si>
    <t>성명</t>
    <phoneticPr fontId="2" type="noConversion"/>
  </si>
  <si>
    <t>기록</t>
    <phoneticPr fontId="2" type="noConversion"/>
  </si>
  <si>
    <t>풍향풍속</t>
    <phoneticPr fontId="2" type="noConversion"/>
  </si>
  <si>
    <t>순위</t>
    <phoneticPr fontId="2" type="noConversion"/>
  </si>
  <si>
    <t>1위</t>
    <phoneticPr fontId="2" type="noConversion"/>
  </si>
  <si>
    <t>8위</t>
    <phoneticPr fontId="2" type="noConversion"/>
  </si>
  <si>
    <t>소속</t>
    <phoneticPr fontId="2" type="noConversion"/>
  </si>
  <si>
    <t>2위</t>
    <phoneticPr fontId="2" type="noConversion"/>
  </si>
  <si>
    <t>400m</t>
    <phoneticPr fontId="2" type="noConversion"/>
  </si>
  <si>
    <t>4위</t>
    <phoneticPr fontId="2" type="noConversion"/>
  </si>
  <si>
    <t>7위</t>
    <phoneticPr fontId="2" type="noConversion"/>
  </si>
  <si>
    <t>100m</t>
    <phoneticPr fontId="2" type="noConversion"/>
  </si>
  <si>
    <t>100mH</t>
    <phoneticPr fontId="2" type="noConversion"/>
  </si>
  <si>
    <t>4x100mR</t>
    <phoneticPr fontId="2" type="noConversion"/>
  </si>
  <si>
    <t>멀리뛰기</t>
    <phoneticPr fontId="2" type="noConversion"/>
  </si>
  <si>
    <t>800m</t>
    <phoneticPr fontId="2" type="noConversion"/>
  </si>
  <si>
    <t xml:space="preserve">  심판장 :                            (인)</t>
    <phoneticPr fontId="2" type="noConversion"/>
  </si>
  <si>
    <t>종목</t>
    <phoneticPr fontId="2" type="noConversion"/>
  </si>
  <si>
    <t>풍향풍속</t>
    <phoneticPr fontId="2" type="noConversion"/>
  </si>
  <si>
    <t>100m</t>
    <phoneticPr fontId="2" type="noConversion"/>
  </si>
  <si>
    <t>200m</t>
    <phoneticPr fontId="2" type="noConversion"/>
  </si>
  <si>
    <t>800m</t>
    <phoneticPr fontId="2" type="noConversion"/>
  </si>
  <si>
    <t>높이뛰기</t>
    <phoneticPr fontId="2" type="noConversion"/>
  </si>
  <si>
    <t>멀리뛰기</t>
    <phoneticPr fontId="2" type="noConversion"/>
  </si>
  <si>
    <t>포환던지기</t>
    <phoneticPr fontId="2" type="noConversion"/>
  </si>
  <si>
    <t>4x100mR</t>
    <phoneticPr fontId="2" type="noConversion"/>
  </si>
  <si>
    <t>순위</t>
    <phoneticPr fontId="2" type="noConversion"/>
  </si>
  <si>
    <t>1위</t>
    <phoneticPr fontId="2" type="noConversion"/>
  </si>
  <si>
    <t>2위</t>
    <phoneticPr fontId="2" type="noConversion"/>
  </si>
  <si>
    <t>3위</t>
    <phoneticPr fontId="2" type="noConversion"/>
  </si>
  <si>
    <t>4위</t>
    <phoneticPr fontId="2" type="noConversion"/>
  </si>
  <si>
    <t>5위</t>
    <phoneticPr fontId="2" type="noConversion"/>
  </si>
  <si>
    <t>6위</t>
    <phoneticPr fontId="2" type="noConversion"/>
  </si>
  <si>
    <t>7위</t>
    <phoneticPr fontId="2" type="noConversion"/>
  </si>
  <si>
    <t>8위</t>
    <phoneticPr fontId="2" type="noConversion"/>
  </si>
  <si>
    <t>종목</t>
    <phoneticPr fontId="2" type="noConversion"/>
  </si>
  <si>
    <t>성명</t>
    <phoneticPr fontId="2" type="noConversion"/>
  </si>
  <si>
    <t>소속</t>
    <phoneticPr fontId="2" type="noConversion"/>
  </si>
  <si>
    <t>기록</t>
    <phoneticPr fontId="2" type="noConversion"/>
  </si>
  <si>
    <t>※ WR:세계신, WT:세계타이, AR:아시아신, AT:아시아타이, KR:한국신, KT:한국타이, CR:대회신, CT:대회타이, DR:부별최고, DT:부별타이</t>
    <phoneticPr fontId="2" type="noConversion"/>
  </si>
  <si>
    <t xml:space="preserve">  심판장 :                            (인)</t>
    <phoneticPr fontId="2" type="noConversion"/>
  </si>
  <si>
    <t>400m</t>
    <phoneticPr fontId="2" type="noConversion"/>
  </si>
  <si>
    <t>1500m</t>
    <phoneticPr fontId="2" type="noConversion"/>
  </si>
  <si>
    <t>5000m</t>
    <phoneticPr fontId="2" type="noConversion"/>
  </si>
  <si>
    <t>110mH</t>
    <phoneticPr fontId="2" type="noConversion"/>
  </si>
  <si>
    <t>400mH</t>
    <phoneticPr fontId="2" type="noConversion"/>
  </si>
  <si>
    <t>3000mSC</t>
    <phoneticPr fontId="2" type="noConversion"/>
  </si>
  <si>
    <t>4x400mR</t>
    <phoneticPr fontId="2" type="noConversion"/>
  </si>
  <si>
    <t>장대높이뛰기</t>
    <phoneticPr fontId="2" type="noConversion"/>
  </si>
  <si>
    <t>세단뛰기</t>
    <phoneticPr fontId="2" type="noConversion"/>
  </si>
  <si>
    <t>원반던지기</t>
    <phoneticPr fontId="2" type="noConversion"/>
  </si>
  <si>
    <t>해머던지기</t>
    <phoneticPr fontId="2" type="noConversion"/>
  </si>
  <si>
    <t>창던지기</t>
    <phoneticPr fontId="2" type="noConversion"/>
  </si>
  <si>
    <t>10종경기</t>
    <phoneticPr fontId="2" type="noConversion"/>
  </si>
  <si>
    <t>※ WR:세계신, WT:세계타이, AR:아시아신, AT:아시아타이, KR:한국신, KT:한국타이, CR:대회신,  CT:대회타이, DR:부별최고, DT:부별타이</t>
    <phoneticPr fontId="2" type="noConversion"/>
  </si>
  <si>
    <t>100mH</t>
    <phoneticPr fontId="2" type="noConversion"/>
  </si>
  <si>
    <t>7종경기</t>
    <phoneticPr fontId="2" type="noConversion"/>
  </si>
  <si>
    <t>남고 1학년부</t>
    <phoneticPr fontId="2" type="noConversion"/>
  </si>
  <si>
    <t>여고 1학년부</t>
    <phoneticPr fontId="2" type="noConversion"/>
  </si>
  <si>
    <t>남자고등학교부</t>
    <phoneticPr fontId="2" type="noConversion"/>
  </si>
  <si>
    <t>여자고등학교부</t>
    <phoneticPr fontId="2" type="noConversion"/>
  </si>
  <si>
    <t>5000mW</t>
    <phoneticPr fontId="2" type="noConversion"/>
  </si>
  <si>
    <t>제50회 추계 전국 중.고등학교육상경기대회 겸 
제9회 추계 전국초등학교육상경기대회</t>
    <phoneticPr fontId="2" type="noConversion"/>
  </si>
  <si>
    <t>(보은  2021년 11월4일 ∼ 11월8일 )</t>
    <phoneticPr fontId="2" type="noConversion"/>
  </si>
  <si>
    <t>창던지기</t>
    <phoneticPr fontId="2" type="noConversion"/>
  </si>
  <si>
    <t>-</t>
    <phoneticPr fontId="2" type="noConversion"/>
  </si>
  <si>
    <t>44.19 기록경기</t>
    <phoneticPr fontId="2" type="noConversion"/>
  </si>
  <si>
    <t>27.89 기록경기</t>
    <phoneticPr fontId="2" type="noConversion"/>
  </si>
  <si>
    <t>1.70 기록경기</t>
    <phoneticPr fontId="2" type="noConversion"/>
  </si>
  <si>
    <t>2:20.75 기록경기</t>
    <phoneticPr fontId="2" type="noConversion"/>
  </si>
  <si>
    <t>2:37.45 기록경기</t>
    <phoneticPr fontId="2" type="noConversion"/>
  </si>
  <si>
    <t>2.90 공동1위</t>
    <phoneticPr fontId="2" type="noConversion"/>
  </si>
  <si>
    <t>남자중학교부</t>
    <phoneticPr fontId="2" type="noConversion"/>
  </si>
  <si>
    <t>3000m</t>
    <phoneticPr fontId="2" type="noConversion"/>
  </si>
  <si>
    <t>3000mW</t>
    <phoneticPr fontId="2" type="noConversion"/>
  </si>
  <si>
    <t xml:space="preserve">    </t>
    <phoneticPr fontId="2" type="noConversion"/>
  </si>
  <si>
    <t>5종경기</t>
    <phoneticPr fontId="2" type="noConversion"/>
  </si>
  <si>
    <t>여자중학교부</t>
    <phoneticPr fontId="2" type="noConversion"/>
  </si>
  <si>
    <t>남중 1학년부</t>
    <phoneticPr fontId="2" type="noConversion"/>
  </si>
  <si>
    <t>여중 1학년부</t>
    <phoneticPr fontId="2" type="noConversion"/>
  </si>
  <si>
    <t>남자초등학교부</t>
    <phoneticPr fontId="2" type="noConversion"/>
  </si>
  <si>
    <t>80m</t>
    <phoneticPr fontId="2" type="noConversion"/>
  </si>
  <si>
    <t>참고기록</t>
    <phoneticPr fontId="2" type="noConversion"/>
  </si>
  <si>
    <t>여자초등학교부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</si>
</sst>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₩&quot;* #,##0_-;\-&quot;₩&quot;* #,##0_-;_-&quot;₩&quot;* &quot;-&quot;_-;_-@_-"/>
    <numFmt numFmtId="176" formatCode="m:ss.00"/>
    <numFmt numFmtId="177" formatCode="mm:ss.00"/>
    <numFmt numFmtId="178" formatCode="0.0"/>
    <numFmt numFmtId="179" formatCode="0_);\(0\)"/>
  </numFmts>
  <fonts count="19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7"/>
      <name val="가는으뜸체"/>
      <family val="1"/>
      <charset val="129"/>
    </font>
    <font>
      <sz val="11"/>
      <name val="휴먼각진옛체"/>
      <family val="1"/>
      <charset val="129"/>
    </font>
    <font>
      <sz val="18"/>
      <name val="휴먼소하체"/>
      <family val="1"/>
      <charset val="129"/>
    </font>
    <font>
      <sz val="8"/>
      <name val="가는으뜸체"/>
      <family val="1"/>
      <charset val="129"/>
    </font>
    <font>
      <sz val="9"/>
      <name val="휴먼각진옛체"/>
      <family val="1"/>
      <charset val="129"/>
    </font>
    <font>
      <sz val="8"/>
      <name val="휴먼각진옛체"/>
      <family val="1"/>
      <charset val="129"/>
    </font>
    <font>
      <sz val="7"/>
      <name val="돋움"/>
      <family val="3"/>
      <charset val="129"/>
    </font>
    <font>
      <sz val="6"/>
      <name val="가는으뜸체"/>
      <family val="1"/>
      <charset val="129"/>
    </font>
    <font>
      <sz val="10"/>
      <name val="휴먼각진옛체"/>
      <family val="1"/>
      <charset val="129"/>
    </font>
    <font>
      <sz val="7"/>
      <name val="휴먼각진옛체"/>
      <family val="1"/>
      <charset val="129"/>
    </font>
    <font>
      <sz val="7.5"/>
      <name val="휴먼각진옛체"/>
      <family val="1"/>
      <charset val="129"/>
    </font>
    <font>
      <sz val="8"/>
      <name val="가는으뜸체"/>
      <family val="2"/>
    </font>
    <font>
      <sz val="7"/>
      <name val="가는으뜸체"/>
      <family val="2"/>
    </font>
    <font>
      <b/>
      <sz val="7"/>
      <name val="HY견고딕"/>
      <family val="1"/>
      <charset val="129"/>
    </font>
    <font>
      <sz val="6.5"/>
      <name val="휴먼각진옛체"/>
      <family val="1"/>
      <charset val="129"/>
    </font>
    <font>
      <sz val="10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0" fontId="1" fillId="0" borderId="0"/>
  </cellStyleXfs>
  <cellXfs count="243">
    <xf numFmtId="0" fontId="0" fillId="0" borderId="0" xfId="0"/>
    <xf numFmtId="0" fontId="4" fillId="0" borderId="0" xfId="0" applyFont="1"/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 applyProtection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7" xfId="0" applyFont="1" applyBorder="1" applyAlignment="1" applyProtection="1">
      <alignment horizontal="left" vertical="center" shrinkToFit="1"/>
    </xf>
    <xf numFmtId="0" fontId="3" fillId="0" borderId="8" xfId="0" applyFont="1" applyBorder="1" applyAlignment="1" applyProtection="1">
      <alignment horizontal="left" vertical="center" shrinkToFit="1"/>
    </xf>
    <xf numFmtId="0" fontId="3" fillId="0" borderId="9" xfId="0" applyFont="1" applyBorder="1" applyAlignment="1" applyProtection="1">
      <alignment horizontal="left" vertical="center" shrinkToFit="1"/>
    </xf>
    <xf numFmtId="0" fontId="3" fillId="0" borderId="10" xfId="0" applyFont="1" applyBorder="1" applyAlignment="1" applyProtection="1">
      <alignment horizontal="left" vertical="center" shrinkToFit="1"/>
    </xf>
    <xf numFmtId="0" fontId="3" fillId="0" borderId="11" xfId="0" applyFont="1" applyBorder="1" applyAlignment="1" applyProtection="1">
      <alignment horizontal="left" vertical="center" shrinkToFit="1"/>
    </xf>
    <xf numFmtId="0" fontId="3" fillId="0" borderId="12" xfId="0" applyFont="1" applyFill="1" applyBorder="1" applyAlignment="1" applyProtection="1">
      <alignment horizontal="left" vertical="center" shrinkToFit="1"/>
    </xf>
    <xf numFmtId="0" fontId="3" fillId="0" borderId="2" xfId="0" applyFont="1" applyFill="1" applyBorder="1" applyAlignment="1" applyProtection="1">
      <alignment horizontal="left" vertical="center" shrinkToFit="1"/>
    </xf>
    <xf numFmtId="0" fontId="3" fillId="0" borderId="13" xfId="0" applyFont="1" applyFill="1" applyBorder="1" applyAlignment="1" applyProtection="1">
      <alignment horizontal="left" vertical="center" shrinkToFit="1"/>
    </xf>
    <xf numFmtId="0" fontId="3" fillId="0" borderId="14" xfId="0" applyFont="1" applyFill="1" applyBorder="1" applyAlignment="1" applyProtection="1">
      <alignment horizontal="left" vertical="center" shrinkToFit="1"/>
    </xf>
    <xf numFmtId="0" fontId="3" fillId="0" borderId="15" xfId="0" applyFont="1" applyFill="1" applyBorder="1" applyAlignment="1" applyProtection="1">
      <alignment horizontal="left" vertical="center" shrinkToFit="1"/>
    </xf>
    <xf numFmtId="0" fontId="3" fillId="0" borderId="16" xfId="0" applyFont="1" applyFill="1" applyBorder="1" applyAlignment="1" applyProtection="1">
      <alignment horizontal="left" vertical="center" shrinkToFit="1"/>
    </xf>
    <xf numFmtId="0" fontId="3" fillId="0" borderId="17" xfId="0" applyFont="1" applyBorder="1" applyAlignment="1" applyProtection="1">
      <alignment horizontal="left" vertical="center" shrinkToFit="1"/>
    </xf>
    <xf numFmtId="0" fontId="3" fillId="0" borderId="18" xfId="0" applyFont="1" applyBorder="1" applyAlignment="1" applyProtection="1">
      <alignment horizontal="left" vertical="center" shrinkToFit="1"/>
    </xf>
    <xf numFmtId="0" fontId="3" fillId="0" borderId="19" xfId="0" applyFont="1" applyBorder="1" applyAlignment="1" applyProtection="1">
      <alignment horizontal="left" vertical="center" shrinkToFit="1"/>
    </xf>
    <xf numFmtId="0" fontId="3" fillId="0" borderId="20" xfId="0" applyFont="1" applyBorder="1" applyAlignment="1" applyProtection="1">
      <alignment horizontal="left" vertical="center" shrinkToFit="1"/>
    </xf>
    <xf numFmtId="0" fontId="3" fillId="0" borderId="12" xfId="0" applyFont="1" applyBorder="1" applyAlignment="1" applyProtection="1">
      <alignment horizontal="left" vertical="center" shrinkToFit="1"/>
    </xf>
    <xf numFmtId="0" fontId="3" fillId="0" borderId="2" xfId="0" applyFont="1" applyBorder="1" applyAlignment="1" applyProtection="1">
      <alignment horizontal="left" vertical="center" shrinkToFit="1"/>
    </xf>
    <xf numFmtId="0" fontId="3" fillId="0" borderId="13" xfId="0" applyFont="1" applyBorder="1" applyAlignment="1" applyProtection="1">
      <alignment horizontal="left" vertical="center" shrinkToFit="1"/>
    </xf>
    <xf numFmtId="0" fontId="3" fillId="0" borderId="24" xfId="0" applyFont="1" applyBorder="1" applyAlignment="1" applyProtection="1">
      <alignment horizontal="left" vertical="center" shrinkToFit="1"/>
    </xf>
    <xf numFmtId="0" fontId="3" fillId="0" borderId="25" xfId="0" applyFont="1" applyBorder="1" applyAlignment="1" applyProtection="1">
      <alignment horizontal="left" vertical="center" shrinkToFit="1"/>
    </xf>
    <xf numFmtId="0" fontId="3" fillId="0" borderId="26" xfId="0" applyFont="1" applyBorder="1" applyAlignment="1" applyProtection="1">
      <alignment horizontal="left" vertical="center" shrinkToFit="1"/>
    </xf>
    <xf numFmtId="0" fontId="3" fillId="0" borderId="0" xfId="0" applyFont="1" applyBorder="1" applyAlignment="1" applyProtection="1">
      <alignment horizontal="left" vertical="center" shrinkToFit="1"/>
    </xf>
    <xf numFmtId="0" fontId="3" fillId="0" borderId="14" xfId="0" applyFont="1" applyBorder="1" applyAlignment="1" applyProtection="1">
      <alignment horizontal="left" vertical="center" shrinkToFit="1"/>
    </xf>
    <xf numFmtId="0" fontId="3" fillId="0" borderId="15" xfId="0" applyFont="1" applyBorder="1" applyAlignment="1" applyProtection="1">
      <alignment horizontal="left" vertical="center" shrinkToFit="1"/>
    </xf>
    <xf numFmtId="0" fontId="3" fillId="0" borderId="16" xfId="0" applyFont="1" applyBorder="1" applyAlignment="1" applyProtection="1">
      <alignment horizontal="left" vertical="center" shrinkToFit="1"/>
    </xf>
    <xf numFmtId="0" fontId="3" fillId="0" borderId="27" xfId="0" applyFont="1" applyBorder="1" applyAlignment="1" applyProtection="1">
      <alignment horizontal="left" vertical="center" shrinkToFit="1"/>
    </xf>
    <xf numFmtId="0" fontId="3" fillId="0" borderId="28" xfId="0" quotePrefix="1" applyFont="1" applyBorder="1" applyAlignment="1" applyProtection="1">
      <alignment horizontal="left" vertical="center" shrinkToFit="1"/>
    </xf>
    <xf numFmtId="0" fontId="3" fillId="0" borderId="29" xfId="0" applyFont="1" applyBorder="1" applyAlignment="1" applyProtection="1">
      <alignment horizontal="left" vertical="center" shrinkToFit="1"/>
    </xf>
    <xf numFmtId="0" fontId="3" fillId="0" borderId="28" xfId="0" applyFont="1" applyBorder="1" applyAlignment="1" applyProtection="1">
      <alignment horizontal="left" vertical="center" shrinkToFit="1"/>
    </xf>
    <xf numFmtId="0" fontId="3" fillId="0" borderId="27" xfId="0" applyFont="1" applyFill="1" applyBorder="1" applyAlignment="1" applyProtection="1">
      <alignment horizontal="left" vertical="center" shrinkToFit="1"/>
    </xf>
    <xf numFmtId="0" fontId="3" fillId="0" borderId="28" xfId="0" quotePrefix="1" applyFont="1" applyFill="1" applyBorder="1" applyAlignment="1" applyProtection="1">
      <alignment horizontal="left" vertical="center" shrinkToFit="1"/>
    </xf>
    <xf numFmtId="0" fontId="3" fillId="0" borderId="29" xfId="0" applyFont="1" applyFill="1" applyBorder="1" applyAlignment="1" applyProtection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0" fillId="0" borderId="0" xfId="0" applyAlignment="1">
      <alignment horizontal="left" shrinkToFit="1"/>
    </xf>
    <xf numFmtId="0" fontId="0" fillId="0" borderId="0" xfId="0" applyAlignment="1">
      <alignment shrinkToFit="1"/>
    </xf>
    <xf numFmtId="0" fontId="3" fillId="0" borderId="0" xfId="0" applyFont="1" applyFill="1" applyBorder="1" applyAlignment="1" applyProtection="1">
      <alignment horizontal="left" vertical="center" shrinkToFit="1"/>
    </xf>
    <xf numFmtId="42" fontId="3" fillId="0" borderId="27" xfId="1" applyFont="1" applyFill="1" applyBorder="1" applyAlignment="1" applyProtection="1">
      <alignment horizontal="left" vertical="center" shrinkToFit="1"/>
    </xf>
    <xf numFmtId="0" fontId="4" fillId="0" borderId="28" xfId="0" applyFont="1" applyBorder="1" applyAlignment="1">
      <alignment vertical="center"/>
    </xf>
    <xf numFmtId="0" fontId="3" fillId="0" borderId="31" xfId="0" applyFont="1" applyBorder="1" applyAlignment="1" applyProtection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shrinkToFit="1"/>
    </xf>
    <xf numFmtId="0" fontId="3" fillId="0" borderId="13" xfId="0" quotePrefix="1" applyFont="1" applyBorder="1" applyAlignment="1" applyProtection="1">
      <alignment horizontal="left" vertical="center" shrinkToFit="1"/>
    </xf>
    <xf numFmtId="0" fontId="3" fillId="0" borderId="32" xfId="0" applyFont="1" applyFill="1" applyBorder="1" applyAlignment="1" applyProtection="1">
      <alignment horizontal="left" vertical="center" shrinkToFit="1"/>
    </xf>
    <xf numFmtId="0" fontId="3" fillId="0" borderId="31" xfId="0" applyFont="1" applyFill="1" applyBorder="1" applyAlignment="1" applyProtection="1">
      <alignment horizontal="left" vertical="center" shrinkToFit="1"/>
    </xf>
    <xf numFmtId="0" fontId="3" fillId="0" borderId="13" xfId="0" applyNumberFormat="1" applyFont="1" applyFill="1" applyBorder="1" applyAlignment="1" applyProtection="1">
      <alignment horizontal="left" vertical="center" shrinkToFit="1"/>
    </xf>
    <xf numFmtId="0" fontId="3" fillId="0" borderId="30" xfId="0" applyFont="1" applyBorder="1" applyAlignment="1" applyProtection="1">
      <alignment horizontal="left" vertical="center" shrinkToFit="1"/>
    </xf>
    <xf numFmtId="2" fontId="3" fillId="0" borderId="13" xfId="0" applyNumberFormat="1" applyFont="1" applyBorder="1" applyAlignment="1" applyProtection="1">
      <alignment horizontal="left" vertical="center" shrinkToFit="1"/>
    </xf>
    <xf numFmtId="2" fontId="3" fillId="0" borderId="13" xfId="0" applyNumberFormat="1" applyFont="1" applyFill="1" applyBorder="1" applyAlignment="1" applyProtection="1">
      <alignment horizontal="left" vertical="center" shrinkToFit="1"/>
    </xf>
    <xf numFmtId="0" fontId="10" fillId="0" borderId="29" xfId="0" applyFont="1" applyFill="1" applyBorder="1" applyAlignment="1" applyProtection="1">
      <alignment horizontal="center" vertical="center" shrinkToFit="1"/>
    </xf>
    <xf numFmtId="0" fontId="3" fillId="0" borderId="39" xfId="0" applyFont="1" applyBorder="1" applyAlignment="1" applyProtection="1">
      <alignment horizontal="left" vertical="center" shrinkToFit="1"/>
    </xf>
    <xf numFmtId="0" fontId="3" fillId="0" borderId="38" xfId="0" applyFont="1" applyBorder="1" applyAlignment="1" applyProtection="1">
      <alignment horizontal="left" vertical="center" shrinkToFit="1"/>
    </xf>
    <xf numFmtId="0" fontId="3" fillId="0" borderId="12" xfId="0" quotePrefix="1" applyFont="1" applyFill="1" applyBorder="1" applyAlignment="1" applyProtection="1">
      <alignment horizontal="left" vertical="center" shrinkToFit="1"/>
    </xf>
    <xf numFmtId="0" fontId="3" fillId="0" borderId="13" xfId="0" quotePrefix="1" applyFont="1" applyFill="1" applyBorder="1" applyAlignment="1" applyProtection="1">
      <alignment horizontal="left" vertical="center" shrinkToFit="1"/>
    </xf>
    <xf numFmtId="0" fontId="4" fillId="0" borderId="0" xfId="0" applyFont="1" applyBorder="1" applyAlignment="1">
      <alignment horizontal="center" vertical="center"/>
    </xf>
    <xf numFmtId="2" fontId="3" fillId="0" borderId="16" xfId="0" applyNumberFormat="1" applyFont="1" applyBorder="1" applyAlignment="1" applyProtection="1">
      <alignment horizontal="left" vertical="center" shrinkToFit="1"/>
    </xf>
    <xf numFmtId="42" fontId="3" fillId="0" borderId="27" xfId="1" applyFont="1" applyBorder="1" applyAlignment="1" applyProtection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top" shrinkToFit="1"/>
    </xf>
    <xf numFmtId="0" fontId="3" fillId="0" borderId="13" xfId="0" applyNumberFormat="1" applyFont="1" applyBorder="1" applyAlignment="1" applyProtection="1">
      <alignment horizontal="left" vertical="center" shrinkToFit="1"/>
    </xf>
    <xf numFmtId="0" fontId="3" fillId="0" borderId="33" xfId="0" applyFont="1" applyBorder="1" applyAlignment="1" applyProtection="1">
      <alignment horizontal="left" vertical="center" shrinkToFit="1"/>
    </xf>
    <xf numFmtId="0" fontId="3" fillId="0" borderId="28" xfId="0" applyFont="1" applyFill="1" applyBorder="1" applyAlignment="1" applyProtection="1">
      <alignment horizontal="left" vertical="center" shrinkToFit="1"/>
    </xf>
    <xf numFmtId="176" fontId="3" fillId="0" borderId="13" xfId="0" applyNumberFormat="1" applyFont="1" applyFill="1" applyBorder="1" applyAlignment="1" applyProtection="1">
      <alignment horizontal="left" vertical="center" shrinkToFit="1"/>
    </xf>
    <xf numFmtId="177" fontId="3" fillId="0" borderId="13" xfId="0" applyNumberFormat="1" applyFont="1" applyFill="1" applyBorder="1" applyAlignment="1" applyProtection="1">
      <alignment horizontal="left" vertical="center" shrinkToFit="1"/>
    </xf>
    <xf numFmtId="2" fontId="3" fillId="0" borderId="16" xfId="0" applyNumberFormat="1" applyFont="1" applyFill="1" applyBorder="1" applyAlignment="1" applyProtection="1">
      <alignment horizontal="left" vertical="center" shrinkToFit="1"/>
    </xf>
    <xf numFmtId="0" fontId="3" fillId="0" borderId="28" xfId="0" quotePrefix="1" applyNumberFormat="1" applyFont="1" applyFill="1" applyBorder="1" applyAlignment="1" applyProtection="1">
      <alignment horizontal="left" vertical="center" shrinkToFit="1"/>
    </xf>
    <xf numFmtId="0" fontId="3" fillId="0" borderId="28" xfId="1" quotePrefix="1" applyNumberFormat="1" applyFont="1" applyFill="1" applyBorder="1" applyAlignment="1" applyProtection="1">
      <alignment horizontal="left" vertical="center" shrinkToFit="1"/>
    </xf>
    <xf numFmtId="178" fontId="3" fillId="0" borderId="28" xfId="0" quotePrefix="1" applyNumberFormat="1" applyFont="1" applyFill="1" applyBorder="1" applyAlignment="1" applyProtection="1">
      <alignment horizontal="left" vertical="center" shrinkToFit="1"/>
    </xf>
    <xf numFmtId="0" fontId="3" fillId="0" borderId="20" xfId="0" quotePrefix="1" applyFont="1" applyBorder="1" applyAlignment="1" applyProtection="1">
      <alignment horizontal="left" vertical="center" shrinkToFit="1"/>
    </xf>
    <xf numFmtId="177" fontId="3" fillId="0" borderId="13" xfId="0" applyNumberFormat="1" applyFont="1" applyBorder="1" applyAlignment="1" applyProtection="1">
      <alignment horizontal="left" vertical="center" shrinkToFit="1"/>
    </xf>
    <xf numFmtId="0" fontId="0" fillId="0" borderId="36" xfId="0" applyBorder="1" applyAlignment="1">
      <alignment horizontal="center" vertical="top"/>
    </xf>
    <xf numFmtId="0" fontId="3" fillId="0" borderId="28" xfId="1" quotePrefix="1" applyNumberFormat="1" applyFont="1" applyBorder="1" applyAlignment="1" applyProtection="1">
      <alignment horizontal="left" vertical="center" shrinkToFit="1"/>
    </xf>
    <xf numFmtId="0" fontId="11" fillId="0" borderId="0" xfId="0" applyFont="1" applyAlignment="1">
      <alignment horizontal="left" shrinkToFit="1"/>
    </xf>
    <xf numFmtId="0" fontId="3" fillId="0" borderId="40" xfId="0" applyFont="1" applyBorder="1" applyAlignment="1" applyProtection="1">
      <alignment horizontal="left" vertical="center" shrinkToFit="1"/>
    </xf>
    <xf numFmtId="0" fontId="3" fillId="0" borderId="41" xfId="0" applyFont="1" applyBorder="1" applyAlignment="1" applyProtection="1">
      <alignment horizontal="left" vertical="center" shrinkToFit="1"/>
    </xf>
    <xf numFmtId="0" fontId="3" fillId="0" borderId="34" xfId="0" applyFont="1" applyBorder="1" applyAlignment="1" applyProtection="1">
      <alignment horizontal="left" vertical="center" shrinkToFit="1"/>
    </xf>
    <xf numFmtId="0" fontId="3" fillId="0" borderId="42" xfId="0" applyFont="1" applyBorder="1" applyAlignment="1" applyProtection="1">
      <alignment horizontal="left" vertical="center" shrinkToFit="1"/>
    </xf>
    <xf numFmtId="0" fontId="3" fillId="0" borderId="43" xfId="0" applyNumberFormat="1" applyFont="1" applyBorder="1" applyAlignment="1" applyProtection="1">
      <alignment horizontal="left" vertical="center" shrinkToFit="1"/>
    </xf>
    <xf numFmtId="0" fontId="6" fillId="0" borderId="43" xfId="0" applyNumberFormat="1" applyFont="1" applyBorder="1" applyAlignment="1" applyProtection="1">
      <alignment horizontal="left" vertical="center" shrinkToFit="1"/>
    </xf>
    <xf numFmtId="0" fontId="3" fillId="0" borderId="30" xfId="0" quotePrefix="1" applyFont="1" applyBorder="1" applyAlignment="1" applyProtection="1">
      <alignment horizontal="left" vertical="center" shrinkToFit="1"/>
    </xf>
    <xf numFmtId="0" fontId="10" fillId="0" borderId="29" xfId="0" applyFont="1" applyBorder="1" applyAlignment="1" applyProtection="1">
      <alignment horizontal="center" vertical="center" shrinkToFit="1"/>
    </xf>
    <xf numFmtId="0" fontId="3" fillId="0" borderId="44" xfId="0" applyFont="1" applyBorder="1" applyAlignment="1" applyProtection="1">
      <alignment horizontal="left" vertical="center" shrinkToFit="1"/>
    </xf>
    <xf numFmtId="0" fontId="3" fillId="0" borderId="45" xfId="0" applyFont="1" applyBorder="1" applyAlignment="1" applyProtection="1">
      <alignment horizontal="left" vertical="center" shrinkToFit="1"/>
    </xf>
    <xf numFmtId="0" fontId="3" fillId="0" borderId="45" xfId="0" applyNumberFormat="1" applyFont="1" applyBorder="1" applyAlignment="1" applyProtection="1">
      <alignment horizontal="left" vertical="center" shrinkToFit="1"/>
    </xf>
    <xf numFmtId="0" fontId="3" fillId="0" borderId="46" xfId="0" applyFont="1" applyBorder="1" applyAlignment="1" applyProtection="1">
      <alignment horizontal="left" vertical="center" shrinkToFit="1"/>
    </xf>
    <xf numFmtId="0" fontId="3" fillId="0" borderId="32" xfId="0" applyFont="1" applyBorder="1" applyAlignment="1" applyProtection="1">
      <alignment horizontal="left" vertical="center" shrinkToFit="1"/>
    </xf>
    <xf numFmtId="0" fontId="3" fillId="0" borderId="35" xfId="0" applyFont="1" applyBorder="1" applyAlignment="1" applyProtection="1">
      <alignment horizontal="left" vertical="center" shrinkToFit="1"/>
    </xf>
    <xf numFmtId="0" fontId="10" fillId="0" borderId="28" xfId="0" applyFont="1" applyFill="1" applyBorder="1" applyAlignment="1" applyProtection="1">
      <alignment horizontal="center" vertical="center" shrinkToFit="1"/>
    </xf>
    <xf numFmtId="0" fontId="3" fillId="0" borderId="12" xfId="0" quotePrefix="1" applyFont="1" applyBorder="1" applyAlignment="1" applyProtection="1">
      <alignment horizontal="left" vertical="center" shrinkToFit="1"/>
    </xf>
    <xf numFmtId="0" fontId="3" fillId="0" borderId="2" xfId="0" quotePrefix="1" applyFont="1" applyFill="1" applyBorder="1" applyAlignment="1" applyProtection="1">
      <alignment horizontal="left" vertical="center" shrinkToFit="1"/>
    </xf>
    <xf numFmtId="0" fontId="10" fillId="0" borderId="28" xfId="0" applyFont="1" applyBorder="1" applyAlignment="1" applyProtection="1">
      <alignment horizontal="left" vertical="center" shrinkToFit="1"/>
    </xf>
    <xf numFmtId="0" fontId="3" fillId="0" borderId="21" xfId="0" applyFont="1" applyFill="1" applyBorder="1" applyAlignment="1" applyProtection="1">
      <alignment horizontal="left" vertical="center" shrinkToFit="1"/>
    </xf>
    <xf numFmtId="0" fontId="3" fillId="0" borderId="23" xfId="0" applyFont="1" applyFill="1" applyBorder="1" applyAlignment="1" applyProtection="1">
      <alignment horizontal="left" vertical="center" shrinkToFit="1"/>
    </xf>
    <xf numFmtId="2" fontId="3" fillId="0" borderId="13" xfId="0" quotePrefix="1" applyNumberFormat="1" applyFont="1" applyBorder="1" applyAlignment="1" applyProtection="1">
      <alignment horizontal="left" vertical="center" shrinkToFit="1"/>
    </xf>
    <xf numFmtId="0" fontId="12" fillId="0" borderId="2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 shrinkToFit="1"/>
    </xf>
    <xf numFmtId="0" fontId="3" fillId="0" borderId="21" xfId="0" applyFont="1" applyFill="1" applyBorder="1" applyAlignment="1" applyProtection="1">
      <alignment horizontal="left" vertical="center" shrinkToFit="1"/>
    </xf>
    <xf numFmtId="0" fontId="3" fillId="0" borderId="22" xfId="0" applyFont="1" applyFill="1" applyBorder="1" applyAlignment="1" applyProtection="1">
      <alignment horizontal="left" vertical="center" shrinkToFit="1"/>
    </xf>
    <xf numFmtId="0" fontId="3" fillId="0" borderId="23" xfId="0" applyFont="1" applyFill="1" applyBorder="1" applyAlignment="1" applyProtection="1">
      <alignment horizontal="left" vertical="center" shrinkToFi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0" fillId="0" borderId="36" xfId="0" applyBorder="1" applyAlignment="1">
      <alignment horizontal="center" vertical="top" shrinkToFit="1"/>
    </xf>
    <xf numFmtId="0" fontId="3" fillId="0" borderId="21" xfId="0" applyFont="1" applyFill="1" applyBorder="1" applyAlignment="1" applyProtection="1">
      <alignment horizontal="center" vertical="center" shrinkToFit="1"/>
    </xf>
    <xf numFmtId="0" fontId="3" fillId="0" borderId="22" xfId="0" applyFont="1" applyFill="1" applyBorder="1" applyAlignment="1" applyProtection="1">
      <alignment horizontal="center" vertical="center" shrinkToFit="1"/>
    </xf>
    <xf numFmtId="0" fontId="3" fillId="0" borderId="23" xfId="0" applyFont="1" applyFill="1" applyBorder="1" applyAlignment="1" applyProtection="1">
      <alignment horizontal="center" vertical="center" shrinkToFit="1"/>
    </xf>
    <xf numFmtId="0" fontId="3" fillId="0" borderId="21" xfId="0" applyFont="1" applyFill="1" applyBorder="1" applyAlignment="1">
      <alignment horizontal="left" vertical="center" shrinkToFit="1"/>
    </xf>
    <xf numFmtId="0" fontId="3" fillId="0" borderId="22" xfId="0" applyFont="1" applyFill="1" applyBorder="1" applyAlignment="1">
      <alignment horizontal="left" vertical="center" shrinkToFit="1"/>
    </xf>
    <xf numFmtId="0" fontId="3" fillId="0" borderId="23" xfId="0" applyFont="1" applyFill="1" applyBorder="1" applyAlignment="1">
      <alignment horizontal="left" vertical="center" shrinkToFit="1"/>
    </xf>
    <xf numFmtId="0" fontId="4" fillId="0" borderId="0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13" fillId="0" borderId="28" xfId="0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left" vertical="center" shrinkToFit="1"/>
    </xf>
    <xf numFmtId="0" fontId="15" fillId="0" borderId="39" xfId="0" applyFont="1" applyBorder="1" applyAlignment="1">
      <alignment horizontal="left" vertical="center" shrinkToFit="1"/>
    </xf>
    <xf numFmtId="0" fontId="15" fillId="0" borderId="38" xfId="0" applyFont="1" applyBorder="1" applyAlignment="1">
      <alignment horizontal="left" vertical="center" shrinkToFit="1"/>
    </xf>
    <xf numFmtId="0" fontId="15" fillId="0" borderId="20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 shrinkToFit="1"/>
    </xf>
    <xf numFmtId="0" fontId="15" fillId="0" borderId="27" xfId="0" applyFont="1" applyBorder="1" applyAlignment="1">
      <alignment horizontal="left" vertical="center" shrinkToFit="1"/>
    </xf>
    <xf numFmtId="0" fontId="15" fillId="0" borderId="28" xfId="0" quotePrefix="1" applyFont="1" applyBorder="1" applyAlignment="1">
      <alignment horizontal="left" vertical="center" shrinkToFit="1"/>
    </xf>
    <xf numFmtId="0" fontId="15" fillId="0" borderId="28" xfId="0" applyFont="1" applyBorder="1" applyAlignment="1">
      <alignment horizontal="left" vertical="center" shrinkToFit="1"/>
    </xf>
    <xf numFmtId="0" fontId="15" fillId="0" borderId="29" xfId="0" applyFont="1" applyBorder="1" applyAlignment="1">
      <alignment horizontal="left" vertical="center" shrinkToFit="1"/>
    </xf>
    <xf numFmtId="0" fontId="15" fillId="0" borderId="9" xfId="0" applyFont="1" applyBorder="1" applyAlignment="1">
      <alignment horizontal="left" vertical="center" shrinkToFit="1"/>
    </xf>
    <xf numFmtId="0" fontId="15" fillId="0" borderId="14" xfId="0" applyFont="1" applyBorder="1" applyAlignment="1">
      <alignment horizontal="left" vertical="center" shrinkToFit="1"/>
    </xf>
    <xf numFmtId="0" fontId="15" fillId="0" borderId="15" xfId="0" applyFont="1" applyBorder="1" applyAlignment="1">
      <alignment horizontal="left" vertical="center" shrinkToFit="1"/>
    </xf>
    <xf numFmtId="0" fontId="15" fillId="0" borderId="16" xfId="0" applyFont="1" applyBorder="1" applyAlignment="1">
      <alignment horizontal="left" vertical="center" shrinkToFit="1"/>
    </xf>
    <xf numFmtId="0" fontId="15" fillId="0" borderId="10" xfId="0" applyFont="1" applyBorder="1" applyAlignment="1">
      <alignment horizontal="left" vertical="center" shrinkToFit="1"/>
    </xf>
    <xf numFmtId="0" fontId="15" fillId="0" borderId="12" xfId="0" applyFont="1" applyBorder="1" applyAlignment="1">
      <alignment horizontal="left" vertical="center" shrinkToFit="1"/>
    </xf>
    <xf numFmtId="0" fontId="15" fillId="0" borderId="2" xfId="0" applyFont="1" applyBorder="1" applyAlignment="1">
      <alignment horizontal="left" vertical="center" shrinkToFit="1"/>
    </xf>
    <xf numFmtId="0" fontId="15" fillId="0" borderId="13" xfId="0" applyFont="1" applyBorder="1" applyAlignment="1">
      <alignment horizontal="left" vertical="center" shrinkToFit="1"/>
    </xf>
    <xf numFmtId="0" fontId="15" fillId="0" borderId="1" xfId="0" applyFont="1" applyBorder="1" applyAlignment="1">
      <alignment horizontal="left" vertical="center" shrinkToFit="1"/>
    </xf>
    <xf numFmtId="0" fontId="15" fillId="0" borderId="30" xfId="0" applyFont="1" applyBorder="1" applyAlignment="1">
      <alignment horizontal="left" vertical="center" shrinkToFit="1"/>
    </xf>
    <xf numFmtId="0" fontId="15" fillId="0" borderId="34" xfId="0" applyFont="1" applyBorder="1" applyAlignment="1">
      <alignment horizontal="left" vertical="center" shrinkToFit="1"/>
    </xf>
    <xf numFmtId="0" fontId="15" fillId="0" borderId="3" xfId="0" applyFont="1" applyBorder="1" applyAlignment="1">
      <alignment horizontal="left" vertical="center" shrinkToFit="1"/>
    </xf>
    <xf numFmtId="0" fontId="15" fillId="0" borderId="11" xfId="0" applyFont="1" applyBorder="1" applyAlignment="1">
      <alignment horizontal="left" vertical="center" shrinkToFit="1"/>
    </xf>
    <xf numFmtId="0" fontId="15" fillId="0" borderId="21" xfId="0" applyFont="1" applyBorder="1" applyAlignment="1">
      <alignment horizontal="center" vertical="center" shrinkToFit="1"/>
    </xf>
    <xf numFmtId="0" fontId="15" fillId="0" borderId="22" xfId="0" applyFont="1" applyBorder="1" applyAlignment="1">
      <alignment horizontal="center" vertical="center" shrinkToFit="1"/>
    </xf>
    <xf numFmtId="0" fontId="15" fillId="0" borderId="23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left" vertical="center" shrinkToFit="1"/>
    </xf>
    <xf numFmtId="0" fontId="15" fillId="0" borderId="22" xfId="0" applyFont="1" applyBorder="1" applyAlignment="1">
      <alignment horizontal="left" vertical="center" shrinkToFit="1"/>
    </xf>
    <xf numFmtId="0" fontId="15" fillId="0" borderId="23" xfId="0" applyFont="1" applyBorder="1" applyAlignment="1">
      <alignment horizontal="left" vertical="center" shrinkToFit="1"/>
    </xf>
    <xf numFmtId="0" fontId="0" fillId="0" borderId="36" xfId="0" applyBorder="1" applyAlignment="1">
      <alignment horizontal="center" vertical="center"/>
    </xf>
    <xf numFmtId="2" fontId="15" fillId="0" borderId="34" xfId="0" applyNumberFormat="1" applyFont="1" applyBorder="1" applyAlignment="1">
      <alignment horizontal="left" vertical="center" shrinkToFit="1"/>
    </xf>
    <xf numFmtId="2" fontId="15" fillId="0" borderId="13" xfId="0" quotePrefix="1" applyNumberFormat="1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15" fillId="0" borderId="47" xfId="0" quotePrefix="1" applyFont="1" applyBorder="1" applyAlignment="1">
      <alignment horizontal="left" vertical="center" shrinkToFit="1"/>
    </xf>
    <xf numFmtId="0" fontId="15" fillId="0" borderId="48" xfId="0" quotePrefix="1" applyFont="1" applyBorder="1" applyAlignment="1">
      <alignment horizontal="left" vertical="center" shrinkToFit="1"/>
    </xf>
    <xf numFmtId="2" fontId="15" fillId="0" borderId="49" xfId="0" quotePrefix="1" applyNumberFormat="1" applyFont="1" applyBorder="1" applyAlignment="1">
      <alignment horizontal="left" vertical="center" shrinkToFit="1"/>
    </xf>
    <xf numFmtId="0" fontId="15" fillId="0" borderId="47" xfId="0" applyFont="1" applyBorder="1" applyAlignment="1">
      <alignment horizontal="left" vertical="center" shrinkToFit="1"/>
    </xf>
    <xf numFmtId="0" fontId="15" fillId="0" borderId="48" xfId="0" applyFont="1" applyBorder="1" applyAlignment="1">
      <alignment horizontal="left" vertical="center" shrinkToFit="1"/>
    </xf>
    <xf numFmtId="2" fontId="15" fillId="0" borderId="49" xfId="0" applyNumberFormat="1" applyFont="1" applyBorder="1" applyAlignment="1">
      <alignment horizontal="left" vertical="center" shrinkToFit="1"/>
    </xf>
    <xf numFmtId="0" fontId="15" fillId="0" borderId="49" xfId="0" applyFont="1" applyBorder="1" applyAlignment="1">
      <alignment horizontal="left" vertical="center" shrinkToFit="1"/>
    </xf>
    <xf numFmtId="0" fontId="15" fillId="0" borderId="32" xfId="0" applyFont="1" applyBorder="1" applyAlignment="1">
      <alignment horizontal="left" vertical="center" shrinkToFit="1"/>
    </xf>
    <xf numFmtId="0" fontId="15" fillId="0" borderId="31" xfId="0" applyFont="1" applyBorder="1" applyAlignment="1">
      <alignment horizontal="left" vertical="center" shrinkToFit="1"/>
    </xf>
    <xf numFmtId="0" fontId="15" fillId="0" borderId="33" xfId="0" applyFont="1" applyBorder="1" applyAlignment="1">
      <alignment horizontal="left" vertical="center" shrinkToFit="1"/>
    </xf>
    <xf numFmtId="0" fontId="15" fillId="0" borderId="35" xfId="0" applyFont="1" applyBorder="1" applyAlignment="1">
      <alignment horizontal="left" vertical="center" shrinkToFit="1"/>
    </xf>
    <xf numFmtId="179" fontId="15" fillId="0" borderId="27" xfId="0" applyNumberFormat="1" applyFont="1" applyBorder="1" applyAlignment="1">
      <alignment horizontal="left" vertical="center" shrinkToFit="1"/>
    </xf>
    <xf numFmtId="179" fontId="15" fillId="0" borderId="22" xfId="0" applyNumberFormat="1" applyFont="1" applyBorder="1" applyAlignment="1">
      <alignment horizontal="left" vertical="center" shrinkToFit="1"/>
    </xf>
    <xf numFmtId="179" fontId="15" fillId="0" borderId="28" xfId="0" applyNumberFormat="1" applyFont="1" applyBorder="1" applyAlignment="1">
      <alignment horizontal="left" vertical="center" shrinkToFit="1"/>
    </xf>
    <xf numFmtId="179" fontId="15" fillId="0" borderId="29" xfId="0" applyNumberFormat="1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 shrinkToFit="1"/>
    </xf>
    <xf numFmtId="0" fontId="3" fillId="0" borderId="22" xfId="0" quotePrefix="1" applyFont="1" applyBorder="1" applyAlignment="1">
      <alignment horizontal="left" vertical="center" shrinkToFit="1"/>
    </xf>
    <xf numFmtId="0" fontId="3" fillId="0" borderId="22" xfId="0" applyFont="1" applyBorder="1" applyAlignment="1">
      <alignment horizontal="left" vertical="center" shrinkToFit="1"/>
    </xf>
    <xf numFmtId="0" fontId="16" fillId="0" borderId="22" xfId="0" applyFont="1" applyBorder="1" applyAlignment="1">
      <alignment horizontal="left" vertical="center" shrinkToFit="1"/>
    </xf>
    <xf numFmtId="0" fontId="3" fillId="0" borderId="28" xfId="0" applyFont="1" applyBorder="1" applyAlignment="1">
      <alignment horizontal="left" vertical="center" shrinkToFit="1"/>
    </xf>
    <xf numFmtId="0" fontId="3" fillId="0" borderId="29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0" fontId="3" fillId="0" borderId="27" xfId="0" applyFont="1" applyBorder="1" applyAlignment="1">
      <alignment horizontal="left" vertical="center" shrinkToFit="1"/>
    </xf>
    <xf numFmtId="0" fontId="3" fillId="0" borderId="28" xfId="0" quotePrefix="1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/>
    </xf>
    <xf numFmtId="0" fontId="3" fillId="0" borderId="21" xfId="0" applyFont="1" applyBorder="1" applyAlignment="1">
      <alignment horizontal="left" vertical="center" shrinkToFit="1"/>
    </xf>
    <xf numFmtId="0" fontId="3" fillId="0" borderId="22" xfId="0" applyFont="1" applyBorder="1" applyAlignment="1">
      <alignment horizontal="left" vertical="center" shrinkToFit="1"/>
    </xf>
    <xf numFmtId="0" fontId="3" fillId="0" borderId="23" xfId="0" applyFont="1" applyBorder="1" applyAlignment="1">
      <alignment horizontal="left" vertical="center" shrinkToFit="1"/>
    </xf>
    <xf numFmtId="2" fontId="3" fillId="0" borderId="13" xfId="0" applyNumberFormat="1" applyFont="1" applyBorder="1" applyAlignment="1">
      <alignment horizontal="left" vertical="center" shrinkToFit="1"/>
    </xf>
    <xf numFmtId="0" fontId="3" fillId="0" borderId="12" xfId="0" quotePrefix="1" applyFont="1" applyBorder="1" applyAlignment="1">
      <alignment horizontal="left" vertical="center" shrinkToFit="1"/>
    </xf>
    <xf numFmtId="0" fontId="3" fillId="0" borderId="2" xfId="0" quotePrefix="1" applyFont="1" applyBorder="1" applyAlignment="1">
      <alignment horizontal="left" vertical="center" shrinkToFit="1"/>
    </xf>
    <xf numFmtId="0" fontId="3" fillId="0" borderId="13" xfId="0" quotePrefix="1" applyFont="1" applyBorder="1" applyAlignment="1">
      <alignment horizontal="left" vertical="center" shrinkToFit="1"/>
    </xf>
    <xf numFmtId="0" fontId="10" fillId="0" borderId="29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30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left" vertical="center" shrinkToFit="1"/>
    </xf>
    <xf numFmtId="0" fontId="3" fillId="0" borderId="0" xfId="2" quotePrefix="1" applyFont="1" applyAlignment="1">
      <alignment horizontal="left" vertical="center"/>
    </xf>
    <xf numFmtId="0" fontId="3" fillId="0" borderId="23" xfId="0" applyFont="1" applyBorder="1" applyAlignment="1">
      <alignment horizontal="left" vertical="center" shrinkToFit="1"/>
    </xf>
    <xf numFmtId="0" fontId="3" fillId="0" borderId="50" xfId="0" applyFont="1" applyBorder="1" applyAlignment="1">
      <alignment horizontal="left" vertical="center" shrinkToFit="1"/>
    </xf>
    <xf numFmtId="0" fontId="3" fillId="0" borderId="24" xfId="0" applyFont="1" applyBorder="1" applyAlignment="1">
      <alignment horizontal="left" vertical="center" shrinkToFit="1"/>
    </xf>
    <xf numFmtId="0" fontId="3" fillId="0" borderId="25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47" xfId="0" applyFont="1" applyBorder="1" applyAlignment="1">
      <alignment horizontal="left" vertical="center" shrinkToFit="1"/>
    </xf>
    <xf numFmtId="0" fontId="3" fillId="0" borderId="48" xfId="0" applyFont="1" applyBorder="1" applyAlignment="1">
      <alignment horizontal="left" vertical="center" shrinkToFit="1"/>
    </xf>
    <xf numFmtId="0" fontId="3" fillId="0" borderId="49" xfId="0" applyFont="1" applyBorder="1" applyAlignment="1">
      <alignment horizontal="left" vertical="center" shrinkToFit="1"/>
    </xf>
    <xf numFmtId="0" fontId="3" fillId="0" borderId="26" xfId="0" applyFont="1" applyBorder="1" applyAlignment="1">
      <alignment horizontal="left" vertical="center" shrinkToFit="1"/>
    </xf>
    <xf numFmtId="0" fontId="17" fillId="0" borderId="28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51" xfId="0" applyFont="1" applyBorder="1" applyAlignment="1">
      <alignment horizontal="left" vertical="center" shrinkToFit="1"/>
    </xf>
    <xf numFmtId="0" fontId="3" fillId="0" borderId="0" xfId="0" quotePrefix="1" applyFont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3" fillId="0" borderId="36" xfId="0" applyFont="1" applyBorder="1" applyAlignment="1">
      <alignment horizontal="left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36" xfId="0" applyFont="1" applyBorder="1" applyAlignment="1">
      <alignment horizontal="center" vertical="center"/>
    </xf>
    <xf numFmtId="179" fontId="3" fillId="0" borderId="27" xfId="0" applyNumberFormat="1" applyFont="1" applyBorder="1" applyAlignment="1">
      <alignment horizontal="left" vertical="center" shrinkToFit="1"/>
    </xf>
    <xf numFmtId="0" fontId="18" fillId="0" borderId="0" xfId="0" applyFont="1" applyAlignment="1">
      <alignment horizontal="center" vertical="center"/>
    </xf>
  </cellXfs>
  <cellStyles count="3">
    <cellStyle name="통화 [0]" xfId="1" builtinId="7"/>
    <cellStyle name="표준" xfId="0" builtinId="0"/>
    <cellStyle name="표준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9.xml"/><Relationship Id="rId21" Type="http://schemas.openxmlformats.org/officeDocument/2006/relationships/externalLink" Target="externalLinks/externalLink14.xml"/><Relationship Id="rId42" Type="http://schemas.openxmlformats.org/officeDocument/2006/relationships/externalLink" Target="externalLinks/externalLink35.xml"/><Relationship Id="rId47" Type="http://schemas.openxmlformats.org/officeDocument/2006/relationships/externalLink" Target="externalLinks/externalLink40.xml"/><Relationship Id="rId63" Type="http://schemas.openxmlformats.org/officeDocument/2006/relationships/externalLink" Target="externalLinks/externalLink56.xml"/><Relationship Id="rId68" Type="http://schemas.openxmlformats.org/officeDocument/2006/relationships/externalLink" Target="externalLinks/externalLink61.xml"/><Relationship Id="rId84" Type="http://schemas.openxmlformats.org/officeDocument/2006/relationships/externalLink" Target="externalLinks/externalLink77.xml"/><Relationship Id="rId89" Type="http://schemas.openxmlformats.org/officeDocument/2006/relationships/styles" Target="styles.xml"/><Relationship Id="rId16" Type="http://schemas.openxmlformats.org/officeDocument/2006/relationships/externalLink" Target="externalLinks/externalLink9.xml"/><Relationship Id="rId11" Type="http://schemas.openxmlformats.org/officeDocument/2006/relationships/externalLink" Target="externalLinks/externalLink4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53" Type="http://schemas.openxmlformats.org/officeDocument/2006/relationships/externalLink" Target="externalLinks/externalLink46.xml"/><Relationship Id="rId58" Type="http://schemas.openxmlformats.org/officeDocument/2006/relationships/externalLink" Target="externalLinks/externalLink51.xml"/><Relationship Id="rId74" Type="http://schemas.openxmlformats.org/officeDocument/2006/relationships/externalLink" Target="externalLinks/externalLink67.xml"/><Relationship Id="rId79" Type="http://schemas.openxmlformats.org/officeDocument/2006/relationships/externalLink" Target="externalLinks/externalLink72.xml"/><Relationship Id="rId5" Type="http://schemas.openxmlformats.org/officeDocument/2006/relationships/worksheet" Target="worksheets/sheet5.xml"/><Relationship Id="rId90" Type="http://schemas.openxmlformats.org/officeDocument/2006/relationships/sharedStrings" Target="sharedStrings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externalLink" Target="externalLinks/externalLink36.xml"/><Relationship Id="rId48" Type="http://schemas.openxmlformats.org/officeDocument/2006/relationships/externalLink" Target="externalLinks/externalLink41.xml"/><Relationship Id="rId56" Type="http://schemas.openxmlformats.org/officeDocument/2006/relationships/externalLink" Target="externalLinks/externalLink49.xml"/><Relationship Id="rId64" Type="http://schemas.openxmlformats.org/officeDocument/2006/relationships/externalLink" Target="externalLinks/externalLink57.xml"/><Relationship Id="rId69" Type="http://schemas.openxmlformats.org/officeDocument/2006/relationships/externalLink" Target="externalLinks/externalLink62.xml"/><Relationship Id="rId77" Type="http://schemas.openxmlformats.org/officeDocument/2006/relationships/externalLink" Target="externalLinks/externalLink70.xml"/><Relationship Id="rId8" Type="http://schemas.openxmlformats.org/officeDocument/2006/relationships/externalLink" Target="externalLinks/externalLink1.xml"/><Relationship Id="rId51" Type="http://schemas.openxmlformats.org/officeDocument/2006/relationships/externalLink" Target="externalLinks/externalLink44.xml"/><Relationship Id="rId72" Type="http://schemas.openxmlformats.org/officeDocument/2006/relationships/externalLink" Target="externalLinks/externalLink65.xml"/><Relationship Id="rId80" Type="http://schemas.openxmlformats.org/officeDocument/2006/relationships/externalLink" Target="externalLinks/externalLink73.xml"/><Relationship Id="rId85" Type="http://schemas.openxmlformats.org/officeDocument/2006/relationships/externalLink" Target="externalLinks/externalLink7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externalLink" Target="externalLinks/externalLink31.xml"/><Relationship Id="rId46" Type="http://schemas.openxmlformats.org/officeDocument/2006/relationships/externalLink" Target="externalLinks/externalLink39.xml"/><Relationship Id="rId59" Type="http://schemas.openxmlformats.org/officeDocument/2006/relationships/externalLink" Target="externalLinks/externalLink52.xml"/><Relationship Id="rId67" Type="http://schemas.openxmlformats.org/officeDocument/2006/relationships/externalLink" Target="externalLinks/externalLink60.xml"/><Relationship Id="rId20" Type="http://schemas.openxmlformats.org/officeDocument/2006/relationships/externalLink" Target="externalLinks/externalLink13.xml"/><Relationship Id="rId41" Type="http://schemas.openxmlformats.org/officeDocument/2006/relationships/externalLink" Target="externalLinks/externalLink34.xml"/><Relationship Id="rId54" Type="http://schemas.openxmlformats.org/officeDocument/2006/relationships/externalLink" Target="externalLinks/externalLink47.xml"/><Relationship Id="rId62" Type="http://schemas.openxmlformats.org/officeDocument/2006/relationships/externalLink" Target="externalLinks/externalLink55.xml"/><Relationship Id="rId70" Type="http://schemas.openxmlformats.org/officeDocument/2006/relationships/externalLink" Target="externalLinks/externalLink63.xml"/><Relationship Id="rId75" Type="http://schemas.openxmlformats.org/officeDocument/2006/relationships/externalLink" Target="externalLinks/externalLink68.xml"/><Relationship Id="rId83" Type="http://schemas.openxmlformats.org/officeDocument/2006/relationships/externalLink" Target="externalLinks/externalLink76.xml"/><Relationship Id="rId88" Type="http://schemas.openxmlformats.org/officeDocument/2006/relationships/theme" Target="theme/theme1.xml"/><Relationship Id="rId9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49" Type="http://schemas.openxmlformats.org/officeDocument/2006/relationships/externalLink" Target="externalLinks/externalLink42.xml"/><Relationship Id="rId57" Type="http://schemas.openxmlformats.org/officeDocument/2006/relationships/externalLink" Target="externalLinks/externalLink50.xml"/><Relationship Id="rId10" Type="http://schemas.openxmlformats.org/officeDocument/2006/relationships/externalLink" Target="externalLinks/externalLink3.xml"/><Relationship Id="rId31" Type="http://schemas.openxmlformats.org/officeDocument/2006/relationships/externalLink" Target="externalLinks/externalLink24.xml"/><Relationship Id="rId44" Type="http://schemas.openxmlformats.org/officeDocument/2006/relationships/externalLink" Target="externalLinks/externalLink37.xml"/><Relationship Id="rId52" Type="http://schemas.openxmlformats.org/officeDocument/2006/relationships/externalLink" Target="externalLinks/externalLink45.xml"/><Relationship Id="rId60" Type="http://schemas.openxmlformats.org/officeDocument/2006/relationships/externalLink" Target="externalLinks/externalLink53.xml"/><Relationship Id="rId65" Type="http://schemas.openxmlformats.org/officeDocument/2006/relationships/externalLink" Target="externalLinks/externalLink58.xml"/><Relationship Id="rId73" Type="http://schemas.openxmlformats.org/officeDocument/2006/relationships/externalLink" Target="externalLinks/externalLink66.xml"/><Relationship Id="rId78" Type="http://schemas.openxmlformats.org/officeDocument/2006/relationships/externalLink" Target="externalLinks/externalLink71.xml"/><Relationship Id="rId81" Type="http://schemas.openxmlformats.org/officeDocument/2006/relationships/externalLink" Target="externalLinks/externalLink74.xml"/><Relationship Id="rId86" Type="http://schemas.openxmlformats.org/officeDocument/2006/relationships/externalLink" Target="externalLinks/externalLink79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9" Type="http://schemas.openxmlformats.org/officeDocument/2006/relationships/externalLink" Target="externalLinks/externalLink32.xml"/><Relationship Id="rId34" Type="http://schemas.openxmlformats.org/officeDocument/2006/relationships/externalLink" Target="externalLinks/externalLink27.xml"/><Relationship Id="rId50" Type="http://schemas.openxmlformats.org/officeDocument/2006/relationships/externalLink" Target="externalLinks/externalLink43.xml"/><Relationship Id="rId55" Type="http://schemas.openxmlformats.org/officeDocument/2006/relationships/externalLink" Target="externalLinks/externalLink48.xml"/><Relationship Id="rId76" Type="http://schemas.openxmlformats.org/officeDocument/2006/relationships/externalLink" Target="externalLinks/externalLink69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4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2.xml"/><Relationship Id="rId24" Type="http://schemas.openxmlformats.org/officeDocument/2006/relationships/externalLink" Target="externalLinks/externalLink17.xml"/><Relationship Id="rId40" Type="http://schemas.openxmlformats.org/officeDocument/2006/relationships/externalLink" Target="externalLinks/externalLink33.xml"/><Relationship Id="rId45" Type="http://schemas.openxmlformats.org/officeDocument/2006/relationships/externalLink" Target="externalLinks/externalLink38.xml"/><Relationship Id="rId66" Type="http://schemas.openxmlformats.org/officeDocument/2006/relationships/externalLink" Target="externalLinks/externalLink59.xml"/><Relationship Id="rId87" Type="http://schemas.openxmlformats.org/officeDocument/2006/relationships/externalLink" Target="externalLinks/externalLink80.xml"/><Relationship Id="rId61" Type="http://schemas.openxmlformats.org/officeDocument/2006/relationships/externalLink" Target="externalLinks/externalLink54.xml"/><Relationship Id="rId82" Type="http://schemas.openxmlformats.org/officeDocument/2006/relationships/externalLink" Target="externalLinks/externalLink75.xml"/><Relationship Id="rId19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44256;&#46321;&#54617;&#44368;&#48512;4\&#45224;&#44256;\&#45224;&#44256;100m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44256;&#46321;&#54617;&#44368;&#48512;4\&#45224;&#44256;\&#45224;&#44256;5000mW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44256;&#46321;&#54617;&#44368;&#48512;4\&#45224;&#44256;\&#45224;&#44256;4x100mR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44256;&#46321;&#54617;&#44368;&#48512;4\&#45224;&#44256;\&#45224;&#44256;4x400mR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44256;&#46321;&#54617;&#44368;&#48512;4\&#45224;&#44256;\&#45224;&#44256;&#54596;&#46300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44256;&#46321;&#54617;&#44368;&#48512;4\&#50668;&#44256;\&#50668;&#44256;100m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44256;&#46321;&#54617;&#44368;&#48512;4\&#50668;&#44256;\&#50668;&#44256;200m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44256;&#46321;&#54617;&#44368;&#48512;4\&#50668;&#44256;\&#50668;&#44256;400m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44256;&#46321;&#54617;&#44368;&#48512;4\&#50668;&#44256;\&#50668;&#44256;800m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44256;&#46321;&#54617;&#44368;&#48512;4\&#50668;&#44256;\&#50668;&#44256;1500m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44256;&#46321;&#54617;&#44368;&#48512;4\&#50668;&#44256;\&#50668;&#44256;5000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44256;&#46321;&#54617;&#44368;&#48512;4\&#45224;&#44256;\&#45224;&#44256;200m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44256;&#46321;&#54617;&#44368;&#48512;4\&#50668;&#44256;\&#50668;&#44256;100mH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44256;&#46321;&#54617;&#44368;&#48512;4\&#50668;&#44256;\&#50668;&#44256;400mH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44256;&#46321;&#54617;&#44368;&#48512;4\&#50668;&#44256;\&#50668;&#44256;3000mSC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44256;&#46321;&#54617;&#44368;&#48512;4\&#50668;&#44256;\&#50668;&#44256;5000mW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44256;&#46321;&#54617;&#44368;&#48512;4\&#50668;&#44256;\&#50668;&#44256;4x100mR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44256;&#46321;&#54617;&#44368;&#48512;4\&#50668;&#44256;\&#50668;&#44256;4x400mR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44256;&#46321;&#54617;&#44368;&#48512;4\&#50668;&#44256;\&#50668;&#44256;&#54596;&#46300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44256;&#46321;&#54617;&#44368;&#48512;4\1&#54617;&#45380;\&#45224;&#44256;1&#54617;&#45380;100m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44256;&#46321;&#54617;&#44368;&#48512;4\1&#54617;&#45380;\&#45224;&#44256;1&#54617;&#45380;400m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44256;&#46321;&#54617;&#44368;&#48512;4\1&#54617;&#45380;\&#45224;&#44256;1&#54617;&#45380;800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44256;&#46321;&#54617;&#44368;&#48512;4\&#45224;&#44256;\&#45224;&#44256;400m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44256;&#46321;&#54617;&#44368;&#48512;4\1&#54617;&#45380;\&#45224;&#44256;1&#54617;&#45380;5000m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44256;&#46321;&#54617;&#44368;&#48512;4\1&#54617;&#45380;\&#45224;&#44256;1&#54617;&#45380;110mH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44256;&#46321;&#54617;&#44368;&#48512;4\1&#54617;&#45380;\&#45224;&#44256;1&#54617;&#45380;&#54596;&#46300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44256;&#46321;&#54617;&#44368;&#48512;4\1&#54617;&#45380;\&#50668;&#44256;1&#54617;&#45380;100m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44256;&#46321;&#54617;&#44368;&#48512;4\1&#54617;&#45380;\&#50668;&#44256;1&#54617;&#45380;400m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44256;&#46321;&#54617;&#44368;&#48512;4\1&#54617;&#45380;\&#50668;&#44256;1&#54617;&#45380;800m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44256;&#46321;&#54617;&#44368;&#48512;4\1&#54617;&#45380;\&#50668;&#44256;1&#54617;&#45380;5000m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44256;&#46321;&#54617;&#44368;&#48512;4\1&#54617;&#45380;\&#50668;&#44256;1&#54617;&#45380;100mH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44256;&#46321;&#54617;&#44368;&#48512;4\1&#54617;&#45380;\&#50668;&#44256;1&#54617;&#45380;&#54596;&#46300;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51473;&#54617;&#44368;&#48512;4\&#45224;&#51473;\&#45224;&#51473;100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44256;&#46321;&#54617;&#44368;&#48512;4\&#45224;&#44256;\&#45224;&#44256;800m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51473;&#54617;&#44368;&#48512;4\&#45224;&#51473;\&#45224;&#51473;200m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51473;&#54617;&#44368;&#48512;4\&#45224;&#51473;\&#45224;&#51473;400m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51473;&#54617;&#44368;&#48512;4\&#45224;&#51473;\&#45224;&#51473;800m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51473;&#54617;&#44368;&#48512;4\&#45224;&#51473;\&#45224;&#51473;1500m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51473;&#54617;&#44368;&#48512;4\&#45224;&#51473;\&#45224;&#51473;3000m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51473;&#54617;&#44368;&#48512;4\&#45224;&#51473;\&#45224;&#51473;110mH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51473;&#54617;&#44368;&#48512;4\&#45224;&#51473;\&#45224;&#51473;3000mW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51473;&#54617;&#44368;&#48512;4\&#45224;&#51473;\&#45224;&#51473;4x100mR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51473;&#54617;&#44368;&#48512;4\&#45224;&#51473;\&#45224;&#51473;4x400mR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51473;&#54617;&#44368;&#48512;4\&#45224;&#51473;\&#45224;&#51473;&#54596;&#4630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44256;&#46321;&#54617;&#44368;&#48512;4\&#45224;&#44256;\&#45224;&#44256;1500m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51473;&#54617;&#44368;&#48512;4\&#50668;&#51473;\&#50668;&#51473;100m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51473;&#54617;&#44368;&#48512;4\&#50668;&#51473;\&#50668;&#51473;200m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51473;&#54617;&#44368;&#48512;4\&#50668;&#51473;\&#50668;&#51473;400m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51473;&#54617;&#44368;&#48512;4\&#50668;&#51473;\&#50668;&#51473;800m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51473;&#54617;&#44368;&#48512;4\&#50668;&#51473;\&#50668;&#51473;1500m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51473;&#54617;&#44368;&#48512;4\&#50668;&#51473;\&#50668;&#51473;3000m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51473;&#54617;&#44368;&#48512;4\&#50668;&#51473;\&#50668;&#51473;100mH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51473;&#54617;&#44368;&#48512;4\&#50668;&#51473;\&#50668;&#51473;3000mW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51473;&#54617;&#44368;&#48512;4\&#50668;&#51473;\&#50668;&#51473;4x100mR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51473;&#54617;&#44368;&#48512;4\&#50668;&#51473;\&#50668;&#51473;4x400mR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44256;&#46321;&#54617;&#44368;&#48512;4\&#45224;&#44256;\&#45224;&#44256;5000m.xlsx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51473;&#54617;&#44368;&#48512;4\&#50668;&#51473;\&#50668;&#51473;&#54596;&#46300;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51473;&#54617;&#44368;&#48512;4\1&#54617;&#45380;\&#45224;&#51473;1&#54617;&#45380;100m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51473;&#54617;&#44368;&#48512;4\1&#54617;&#45380;\&#45224;&#51473;1&#54617;&#45380;400m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51473;&#54617;&#44368;&#48512;4\1&#54617;&#45380;\&#45224;&#51473;1&#54617;&#45380;1500m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51473;&#54617;&#44368;&#48512;4\1&#54617;&#45380;\&#45224;&#51473;1&#54617;&#45380;&#54596;&#46300;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51473;&#54617;&#44368;&#48512;4\1&#54617;&#45380;\&#50668;&#51473;1&#54617;&#45380;100m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51473;&#54617;&#44368;&#48512;4\1&#54617;&#45380;\&#50668;&#51473;1&#54617;&#45380;400m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51473;&#54617;&#44368;&#48512;4\1&#54617;&#45380;\&#50668;&#51473;1&#54617;&#45380;1500m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51473;&#54617;&#44368;&#48512;4\1&#54617;&#45380;\&#50668;&#51473;1&#54617;&#45380;&#54596;&#46300;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52488;&#46321;&#54617;&#44368;&#48512;2\&#45224;&#52488;\&#45224;&#52488;80m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44256;&#46321;&#54617;&#44368;&#48512;4\&#45224;&#44256;\&#45224;&#44256;110mH.xlsx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52488;&#46321;&#54617;&#44368;&#48512;2\&#45224;&#52488;\&#45224;&#52488;100m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52488;&#46321;&#54617;&#44368;&#48512;2\&#45224;&#52488;\&#45224;&#52488;200m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52488;&#46321;&#54617;&#44368;&#48512;2\&#45224;&#52488;\&#45224;&#52488;800m.xlsx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52488;&#46321;&#54617;&#44368;&#48512;2\&#45224;&#52488;\&#45224;&#52488;&#54596;&#46300;.xlsx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52488;&#46321;&#54617;&#44368;&#48512;2\&#45224;&#52488;\&#45224;&#52488;4x100mR.xlsx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52488;&#46321;&#54617;&#44368;&#48512;2\&#50668;&#52488;\&#50668;&#52488;80m.xlsx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52488;&#46321;&#54617;&#44368;&#48512;2\&#50668;&#52488;\&#50668;&#52488;100m.xlsx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52488;&#46321;&#54617;&#44368;&#48512;2\&#50668;&#52488;\&#50668;&#52488;200m.xlsx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52488;&#46321;&#54617;&#44368;&#48512;2\&#50668;&#52488;\&#50668;&#52488;800m.xlsx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52488;&#46321;&#54617;&#44368;&#48512;2\&#50668;&#52488;\&#50668;&#52488;&#54596;&#46300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44256;&#46321;&#54617;&#44368;&#48512;4\&#45224;&#44256;\&#45224;&#44256;400mH.xlsx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52488;&#46321;&#54617;&#44368;&#48512;2\&#50668;&#52488;\&#50668;&#52488;4x100m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1104\&#44256;&#46321;&#54617;&#44368;&#48512;4\&#45224;&#44256;\&#45224;&#44256;3000mS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0.6</v>
          </cell>
        </row>
        <row r="11">
          <cell r="C11" t="str">
            <v>이재혁</v>
          </cell>
          <cell r="E11" t="str">
            <v>충남체육고</v>
          </cell>
          <cell r="F11" t="str">
            <v>10.46CR</v>
          </cell>
        </row>
        <row r="12">
          <cell r="C12" t="str">
            <v>김량희</v>
          </cell>
          <cell r="E12" t="str">
            <v>전북체육고</v>
          </cell>
          <cell r="F12" t="str">
            <v>10.62CR</v>
          </cell>
        </row>
        <row r="13">
          <cell r="C13" t="str">
            <v>김동암</v>
          </cell>
          <cell r="E13" t="str">
            <v>서울체육고</v>
          </cell>
          <cell r="F13" t="str">
            <v>10.74</v>
          </cell>
        </row>
        <row r="14">
          <cell r="C14" t="str">
            <v>노호진</v>
          </cell>
          <cell r="E14" t="str">
            <v>대구체육고</v>
          </cell>
          <cell r="F14" t="str">
            <v>10.74</v>
          </cell>
        </row>
        <row r="15">
          <cell r="C15" t="str">
            <v>이동현</v>
          </cell>
          <cell r="E15" t="str">
            <v>남녕고</v>
          </cell>
          <cell r="F15" t="str">
            <v>10.76</v>
          </cell>
        </row>
        <row r="16">
          <cell r="C16" t="str">
            <v>이태화</v>
          </cell>
          <cell r="E16" t="str">
            <v>동인천고</v>
          </cell>
          <cell r="F16" t="str">
            <v>10.90</v>
          </cell>
        </row>
        <row r="17">
          <cell r="C17" t="str">
            <v>하승원</v>
          </cell>
          <cell r="F17" t="str">
            <v>10.93</v>
          </cell>
        </row>
        <row r="18">
          <cell r="E18" t="str">
            <v>대전체육고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김홍성</v>
          </cell>
          <cell r="E11" t="str">
            <v>배문고</v>
          </cell>
          <cell r="F11" t="str">
            <v>23:27.22</v>
          </cell>
        </row>
        <row r="12">
          <cell r="C12" t="str">
            <v>심재찬</v>
          </cell>
          <cell r="E12" t="str">
            <v>심원고</v>
          </cell>
          <cell r="F12" t="str">
            <v>23:52.13</v>
          </cell>
        </row>
        <row r="13">
          <cell r="C13" t="str">
            <v>김민규</v>
          </cell>
          <cell r="E13" t="str">
            <v>충남체육고</v>
          </cell>
          <cell r="F13" t="str">
            <v>25:00.14</v>
          </cell>
        </row>
        <row r="14">
          <cell r="C14" t="str">
            <v>서찬영</v>
          </cell>
          <cell r="F14" t="str">
            <v>29:38.14</v>
          </cell>
        </row>
        <row r="15">
          <cell r="E15" t="str">
            <v>경북체육고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이석원 최현수 주영찬 우인섭</v>
          </cell>
          <cell r="E11" t="str">
            <v>경복고</v>
          </cell>
          <cell r="F11" t="str">
            <v>42.52</v>
          </cell>
        </row>
        <row r="12">
          <cell r="C12" t="str">
            <v>신찬이 김량희 김현준 김명범</v>
          </cell>
          <cell r="E12" t="str">
            <v>전북체육고</v>
          </cell>
          <cell r="F12" t="str">
            <v>43.22</v>
          </cell>
        </row>
        <row r="13">
          <cell r="C13" t="str">
            <v>이상훈 정지원 정안성 하승원</v>
          </cell>
          <cell r="E13" t="str">
            <v>은행고</v>
          </cell>
          <cell r="F13" t="str">
            <v>43.28</v>
          </cell>
        </row>
        <row r="14">
          <cell r="C14" t="str">
            <v>김문섭 김민우 김태현 이상훈</v>
          </cell>
          <cell r="E14" t="str">
            <v>인천체육고</v>
          </cell>
          <cell r="F14" t="str">
            <v>43.34</v>
          </cell>
        </row>
        <row r="15">
          <cell r="C15" t="str">
            <v>최영환 이태화 김현 박권</v>
          </cell>
          <cell r="E15" t="str">
            <v>동인천고</v>
          </cell>
          <cell r="F15" t="str">
            <v>43.38</v>
          </cell>
        </row>
        <row r="16">
          <cell r="C16" t="str">
            <v>문지원 이동현 고재혁 고수완</v>
          </cell>
          <cell r="E16" t="str">
            <v>남녕고</v>
          </cell>
          <cell r="F16" t="str">
            <v>43.40</v>
          </cell>
        </row>
        <row r="17">
          <cell r="C17" t="str">
            <v>임동건 조민우 임승호 박성현</v>
          </cell>
          <cell r="E17" t="str">
            <v>충북체육고</v>
          </cell>
          <cell r="F17" t="str">
            <v>43.89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정윤성 신재혁 윤겸재 김진형</v>
          </cell>
          <cell r="E11" t="str">
            <v>충남체육고</v>
          </cell>
          <cell r="F11" t="str">
            <v>3:22.48</v>
          </cell>
        </row>
        <row r="12">
          <cell r="C12" t="str">
            <v xml:space="preserve">김준민 전유민 최호석 박상민 </v>
          </cell>
          <cell r="E12" t="str">
            <v>서울체육고</v>
          </cell>
          <cell r="F12" t="str">
            <v>3:23.17</v>
          </cell>
        </row>
        <row r="13">
          <cell r="C13" t="str">
            <v>하승원 정안성 정지원 김세현</v>
          </cell>
          <cell r="E13" t="str">
            <v>은행고</v>
          </cell>
          <cell r="F13" t="str">
            <v>3:24.10</v>
          </cell>
        </row>
        <row r="14">
          <cell r="C14" t="str">
            <v>이태화 김현 최영환 박권</v>
          </cell>
          <cell r="E14" t="str">
            <v>동인천고</v>
          </cell>
          <cell r="F14" t="str">
            <v>3:29.03</v>
          </cell>
        </row>
        <row r="15">
          <cell r="C15" t="str">
            <v>고재혁 이동현 이건재 고수완</v>
          </cell>
          <cell r="E15" t="str">
            <v>남녕고</v>
          </cell>
          <cell r="F15" t="str">
            <v>3:29.75</v>
          </cell>
        </row>
        <row r="16">
          <cell r="C16" t="str">
            <v>이덕하 조민우 임동건 송형근</v>
          </cell>
          <cell r="E16" t="str">
            <v>충북체육고</v>
          </cell>
          <cell r="F16" t="str">
            <v>3:30.42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"/>
      <sheetName val="멀리"/>
      <sheetName val="세단"/>
      <sheetName val="포환"/>
      <sheetName val="원반"/>
      <sheetName val="해머"/>
      <sheetName val="투창"/>
      <sheetName val="10종경기"/>
    </sheetNames>
    <sheetDataSet>
      <sheetData sheetId="0">
        <row r="11">
          <cell r="C11" t="str">
            <v>최진우</v>
          </cell>
          <cell r="E11" t="str">
            <v>울산스포츠과학고</v>
          </cell>
          <cell r="F11" t="str">
            <v>2.10</v>
          </cell>
        </row>
        <row r="12">
          <cell r="C12" t="str">
            <v>임예찬</v>
          </cell>
          <cell r="E12" t="str">
            <v>전북체육고</v>
          </cell>
          <cell r="F12" t="str">
            <v>1.85</v>
          </cell>
        </row>
        <row r="13">
          <cell r="C13" t="str">
            <v>이재윤</v>
          </cell>
          <cell r="E13" t="str">
            <v>포항두호고</v>
          </cell>
          <cell r="F13" t="str">
            <v>1.80</v>
          </cell>
        </row>
      </sheetData>
      <sheetData sheetId="1" refreshError="1"/>
      <sheetData sheetId="2">
        <row r="11">
          <cell r="C11" t="str">
            <v>이찬형</v>
          </cell>
          <cell r="E11" t="str">
            <v>대전체육고</v>
          </cell>
          <cell r="F11" t="str">
            <v>6.68</v>
          </cell>
          <cell r="G11" t="str">
            <v>-0.7</v>
          </cell>
        </row>
        <row r="12">
          <cell r="C12" t="str">
            <v>이건재</v>
          </cell>
          <cell r="E12" t="str">
            <v>남녕고</v>
          </cell>
          <cell r="F12" t="str">
            <v>6.67</v>
          </cell>
          <cell r="G12" t="str">
            <v>-1.6</v>
          </cell>
        </row>
        <row r="13">
          <cell r="C13" t="str">
            <v>장예찬</v>
          </cell>
          <cell r="E13" t="str">
            <v>광양하이텍고</v>
          </cell>
          <cell r="F13" t="str">
            <v>6.59</v>
          </cell>
          <cell r="G13" t="str">
            <v>0.6</v>
          </cell>
        </row>
        <row r="14">
          <cell r="C14" t="str">
            <v>김현종</v>
          </cell>
          <cell r="E14" t="str">
            <v>충현고</v>
          </cell>
          <cell r="F14" t="str">
            <v>6.58</v>
          </cell>
          <cell r="G14" t="str">
            <v>-0.3</v>
          </cell>
        </row>
        <row r="15">
          <cell r="C15" t="str">
            <v>이상훈</v>
          </cell>
          <cell r="E15" t="str">
            <v>경기모바일과학고</v>
          </cell>
          <cell r="F15" t="str">
            <v>6.50</v>
          </cell>
          <cell r="G15" t="str">
            <v>-1.2</v>
          </cell>
        </row>
        <row r="16">
          <cell r="C16" t="str">
            <v>이혜성</v>
          </cell>
          <cell r="E16" t="str">
            <v>경기모바일과학고</v>
          </cell>
          <cell r="F16" t="str">
            <v>6.43</v>
          </cell>
          <cell r="G16" t="str">
            <v>0.0</v>
          </cell>
        </row>
        <row r="17">
          <cell r="C17" t="str">
            <v>김지환</v>
          </cell>
          <cell r="E17" t="str">
            <v>경기모바일과학고</v>
          </cell>
          <cell r="F17" t="str">
            <v>6.38</v>
          </cell>
          <cell r="G17" t="str">
            <v>0.4</v>
          </cell>
        </row>
        <row r="18">
          <cell r="C18" t="str">
            <v>정진엽</v>
          </cell>
          <cell r="E18" t="str">
            <v>충남체육고</v>
          </cell>
          <cell r="F18" t="str">
            <v>6.23</v>
          </cell>
          <cell r="G18" t="str">
            <v>-1.5</v>
          </cell>
        </row>
      </sheetData>
      <sheetData sheetId="3">
        <row r="11">
          <cell r="C11" t="str">
            <v>최영환</v>
          </cell>
          <cell r="E11" t="str">
            <v>동인천고</v>
          </cell>
          <cell r="F11" t="str">
            <v>15.14</v>
          </cell>
          <cell r="G11" t="str">
            <v>1.3</v>
          </cell>
        </row>
        <row r="12">
          <cell r="C12" t="str">
            <v>박태양</v>
          </cell>
          <cell r="E12" t="str">
            <v>충남체육고</v>
          </cell>
          <cell r="F12" t="str">
            <v>14.31</v>
          </cell>
          <cell r="G12" t="str">
            <v>0.3</v>
          </cell>
        </row>
        <row r="13">
          <cell r="C13" t="str">
            <v>김지환</v>
          </cell>
          <cell r="E13" t="str">
            <v>경기모바일과학고</v>
          </cell>
          <cell r="F13" t="str">
            <v>14.26</v>
          </cell>
          <cell r="G13" t="str">
            <v>0.3</v>
          </cell>
        </row>
        <row r="14">
          <cell r="C14" t="str">
            <v>김현종</v>
          </cell>
          <cell r="E14" t="str">
            <v>충현고</v>
          </cell>
          <cell r="F14" t="str">
            <v>13.96</v>
          </cell>
          <cell r="G14" t="str">
            <v>-1.4</v>
          </cell>
        </row>
        <row r="15">
          <cell r="C15" t="str">
            <v>신재혁</v>
          </cell>
          <cell r="E15" t="str">
            <v>충남체육고</v>
          </cell>
          <cell r="F15" t="str">
            <v>13.90</v>
          </cell>
          <cell r="G15" t="str">
            <v>-1.3</v>
          </cell>
        </row>
        <row r="16">
          <cell r="C16" t="str">
            <v>정태식</v>
          </cell>
          <cell r="E16" t="str">
            <v>인천체육고</v>
          </cell>
          <cell r="F16" t="str">
            <v>13.41</v>
          </cell>
          <cell r="G16" t="str">
            <v>-2.0</v>
          </cell>
        </row>
      </sheetData>
      <sheetData sheetId="4">
        <row r="11">
          <cell r="C11" t="str">
            <v>김현민</v>
          </cell>
          <cell r="E11" t="str">
            <v>경남체육고</v>
          </cell>
          <cell r="F11" t="str">
            <v>16.71</v>
          </cell>
        </row>
        <row r="12">
          <cell r="C12" t="str">
            <v>박도현</v>
          </cell>
          <cell r="E12" t="str">
            <v>목포문태고</v>
          </cell>
          <cell r="F12" t="str">
            <v>16.67</v>
          </cell>
        </row>
        <row r="13">
          <cell r="C13" t="str">
            <v>주재훈</v>
          </cell>
          <cell r="E13" t="str">
            <v>동인천고</v>
          </cell>
          <cell r="F13" t="str">
            <v>16.17</v>
          </cell>
        </row>
        <row r="14">
          <cell r="C14" t="str">
            <v>김예찬</v>
          </cell>
          <cell r="E14" t="str">
            <v>경남체육고</v>
          </cell>
          <cell r="F14" t="str">
            <v>14.86</v>
          </cell>
        </row>
        <row r="15">
          <cell r="C15" t="str">
            <v>허모세</v>
          </cell>
          <cell r="E15" t="str">
            <v>경남체육고</v>
          </cell>
          <cell r="F15" t="str">
            <v>14.24</v>
          </cell>
        </row>
        <row r="16">
          <cell r="C16" t="str">
            <v>전정훈</v>
          </cell>
          <cell r="E16" t="str">
            <v>인천체육고</v>
          </cell>
          <cell r="F16" t="str">
            <v>13.41</v>
          </cell>
        </row>
        <row r="17">
          <cell r="C17" t="str">
            <v>이형진</v>
          </cell>
          <cell r="E17" t="str">
            <v>경북체육고</v>
          </cell>
          <cell r="F17" t="str">
            <v>12.11</v>
          </cell>
        </row>
      </sheetData>
      <sheetData sheetId="5">
        <row r="11">
          <cell r="C11" t="str">
            <v>장재덕</v>
          </cell>
          <cell r="E11" t="str">
            <v>경북체육고</v>
          </cell>
          <cell r="F11" t="str">
            <v>50.16</v>
          </cell>
        </row>
        <row r="12">
          <cell r="C12" t="str">
            <v>김광섭</v>
          </cell>
          <cell r="E12" t="str">
            <v>문창고</v>
          </cell>
          <cell r="F12" t="str">
            <v>48.23</v>
          </cell>
        </row>
        <row r="13">
          <cell r="C13" t="str">
            <v>김성우</v>
          </cell>
          <cell r="E13" t="str">
            <v>충북체육고</v>
          </cell>
          <cell r="F13" t="str">
            <v>44.31</v>
          </cell>
        </row>
        <row r="14">
          <cell r="C14" t="str">
            <v>성민재</v>
          </cell>
          <cell r="E14" t="str">
            <v>경남체육고</v>
          </cell>
          <cell r="F14" t="str">
            <v>38.19</v>
          </cell>
        </row>
        <row r="15">
          <cell r="C15" t="str">
            <v>진윤현</v>
          </cell>
          <cell r="E15" t="str">
            <v>경남체육고</v>
          </cell>
          <cell r="F15" t="str">
            <v>37.32</v>
          </cell>
        </row>
        <row r="16">
          <cell r="C16" t="str">
            <v>최태훈</v>
          </cell>
          <cell r="E16" t="str">
            <v>은행고</v>
          </cell>
          <cell r="F16" t="str">
            <v>32.12</v>
          </cell>
        </row>
      </sheetData>
      <sheetData sheetId="6">
        <row r="11">
          <cell r="C11" t="str">
            <v>배준호</v>
          </cell>
          <cell r="E11" t="str">
            <v>전북체육고</v>
          </cell>
          <cell r="F11" t="str">
            <v>48.99</v>
          </cell>
        </row>
        <row r="12">
          <cell r="C12" t="str">
            <v>김태완</v>
          </cell>
          <cell r="E12" t="str">
            <v>전북체육고</v>
          </cell>
          <cell r="F12" t="str">
            <v>42.52</v>
          </cell>
        </row>
        <row r="13">
          <cell r="C13" t="str">
            <v>신주환</v>
          </cell>
          <cell r="E13" t="str">
            <v>전북체육고</v>
          </cell>
          <cell r="F13" t="str">
            <v>42.14</v>
          </cell>
        </row>
      </sheetData>
      <sheetData sheetId="7">
        <row r="11">
          <cell r="C11" t="str">
            <v>손민찬</v>
          </cell>
          <cell r="E11" t="str">
            <v>문창고</v>
          </cell>
          <cell r="F11" t="str">
            <v>64.20</v>
          </cell>
        </row>
        <row r="12">
          <cell r="C12" t="str">
            <v>최호연</v>
          </cell>
          <cell r="E12" t="str">
            <v>청원고</v>
          </cell>
          <cell r="F12" t="str">
            <v>61.92</v>
          </cell>
        </row>
        <row r="13">
          <cell r="C13" t="str">
            <v>김태호</v>
          </cell>
          <cell r="E13" t="str">
            <v>경남체육고</v>
          </cell>
          <cell r="F13" t="str">
            <v>56.22</v>
          </cell>
        </row>
        <row r="14">
          <cell r="C14" t="str">
            <v>심하민</v>
          </cell>
          <cell r="E14" t="str">
            <v>전북체육고</v>
          </cell>
          <cell r="F14" t="str">
            <v>52.86</v>
          </cell>
        </row>
        <row r="15">
          <cell r="C15" t="str">
            <v>최재형</v>
          </cell>
          <cell r="E15" t="str">
            <v>충현고</v>
          </cell>
          <cell r="F15" t="str">
            <v>38.98</v>
          </cell>
        </row>
      </sheetData>
      <sheetData sheetId="8">
        <row r="11">
          <cell r="C11" t="str">
            <v>최희태</v>
          </cell>
          <cell r="E11" t="str">
            <v>대전체육고</v>
          </cell>
          <cell r="F11" t="str">
            <v>5,465점</v>
          </cell>
        </row>
        <row r="12">
          <cell r="C12" t="str">
            <v>김태양</v>
          </cell>
          <cell r="E12" t="str">
            <v>동인천고</v>
          </cell>
          <cell r="F12" t="str">
            <v>4,916점</v>
          </cell>
        </row>
        <row r="13">
          <cell r="C13" t="str">
            <v>차정우</v>
          </cell>
          <cell r="E13" t="str">
            <v>경북체육고</v>
          </cell>
          <cell r="F13" t="str">
            <v>4,718점</v>
          </cell>
        </row>
        <row r="14">
          <cell r="C14" t="str">
            <v>이도근</v>
          </cell>
          <cell r="E14" t="str">
            <v>신명고</v>
          </cell>
          <cell r="F14" t="str">
            <v>4,572점</v>
          </cell>
        </row>
        <row r="15">
          <cell r="C15" t="str">
            <v>민다원</v>
          </cell>
          <cell r="E15" t="str">
            <v>충북체육고</v>
          </cell>
          <cell r="F15" t="str">
            <v>4,476점</v>
          </cell>
        </row>
        <row r="16">
          <cell r="C16" t="str">
            <v>이용헌</v>
          </cell>
          <cell r="E16" t="str">
            <v>태원고</v>
          </cell>
          <cell r="F16" t="str">
            <v>3,985점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-1.2</v>
          </cell>
        </row>
        <row r="11">
          <cell r="C11" t="str">
            <v>허성민</v>
          </cell>
          <cell r="E11" t="str">
            <v>대구체육고</v>
          </cell>
          <cell r="F11" t="str">
            <v>12.66</v>
          </cell>
        </row>
        <row r="12">
          <cell r="C12" t="str">
            <v>신현진</v>
          </cell>
          <cell r="E12" t="str">
            <v>인일여자고</v>
          </cell>
          <cell r="F12" t="str">
            <v>12.68</v>
          </cell>
        </row>
        <row r="13">
          <cell r="C13" t="str">
            <v>김수연</v>
          </cell>
          <cell r="E13" t="str">
            <v>인일여자고</v>
          </cell>
          <cell r="F13" t="str">
            <v>12.82</v>
          </cell>
        </row>
        <row r="14">
          <cell r="C14" t="str">
            <v>방소형</v>
          </cell>
          <cell r="E14" t="str">
            <v>경북체육고</v>
          </cell>
          <cell r="F14" t="str">
            <v>12.93</v>
          </cell>
        </row>
        <row r="15">
          <cell r="C15" t="str">
            <v>권민주</v>
          </cell>
          <cell r="E15" t="str">
            <v>경북체육고</v>
          </cell>
          <cell r="F15" t="str">
            <v>13.15</v>
          </cell>
        </row>
        <row r="16">
          <cell r="C16" t="str">
            <v>김희윤</v>
          </cell>
          <cell r="E16" t="str">
            <v>인일여자고</v>
          </cell>
          <cell r="F16" t="str">
            <v>13.16</v>
          </cell>
        </row>
        <row r="17">
          <cell r="C17" t="str">
            <v>김지원</v>
          </cell>
          <cell r="E17" t="str">
            <v>인일여자고</v>
          </cell>
          <cell r="F17" t="str">
            <v>13.34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1.9</v>
          </cell>
        </row>
        <row r="11">
          <cell r="C11" t="str">
            <v>허성민</v>
          </cell>
          <cell r="E11" t="str">
            <v>대구체육고</v>
          </cell>
          <cell r="F11" t="str">
            <v>25.75</v>
          </cell>
        </row>
        <row r="12">
          <cell r="C12" t="str">
            <v>신현진</v>
          </cell>
          <cell r="E12" t="str">
            <v>인일여자고</v>
          </cell>
          <cell r="F12" t="str">
            <v>26.30</v>
          </cell>
        </row>
        <row r="13">
          <cell r="C13" t="str">
            <v>김수연</v>
          </cell>
          <cell r="E13" t="str">
            <v>인일여자고</v>
          </cell>
          <cell r="F13" t="str">
            <v>26.31</v>
          </cell>
        </row>
        <row r="14">
          <cell r="C14" t="str">
            <v>김태연</v>
          </cell>
          <cell r="E14" t="str">
            <v>인일여자고</v>
          </cell>
          <cell r="F14" t="str">
            <v>26.43</v>
          </cell>
        </row>
        <row r="15">
          <cell r="C15" t="str">
            <v>한이슬</v>
          </cell>
          <cell r="E15" t="str">
            <v>충남체육고</v>
          </cell>
          <cell r="F15" t="str">
            <v>26.47</v>
          </cell>
        </row>
        <row r="16">
          <cell r="C16" t="str">
            <v>이재원</v>
          </cell>
          <cell r="E16" t="str">
            <v>서울체육고</v>
          </cell>
          <cell r="F16" t="str">
            <v>28.67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이수영</v>
          </cell>
          <cell r="E11" t="str">
            <v>인천체육고</v>
          </cell>
          <cell r="F11" t="str">
            <v>1:00.62</v>
          </cell>
        </row>
        <row r="12">
          <cell r="C12" t="str">
            <v>이서영</v>
          </cell>
          <cell r="E12" t="str">
            <v>경북체육고</v>
          </cell>
          <cell r="F12" t="str">
            <v>1:05.36</v>
          </cell>
        </row>
        <row r="13">
          <cell r="C13" t="str">
            <v>김세영</v>
          </cell>
          <cell r="E13" t="str">
            <v>남한고</v>
          </cell>
          <cell r="F13" t="str">
            <v>1:08.28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오혜원</v>
          </cell>
          <cell r="E11" t="str">
            <v>오류고</v>
          </cell>
        </row>
        <row r="12">
          <cell r="C12" t="str">
            <v>조예은</v>
          </cell>
          <cell r="E12" t="str">
            <v>경남체육고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 refreshError="1"/>
      <sheetData sheetId="1" refreshError="1"/>
      <sheetData sheetId="2">
        <row r="11">
          <cell r="C11" t="str">
            <v>오혜원</v>
          </cell>
          <cell r="E11" t="str">
            <v>오류고</v>
          </cell>
          <cell r="F11" t="str">
            <v>4:51.81</v>
          </cell>
        </row>
        <row r="12">
          <cell r="C12" t="str">
            <v>이명웅</v>
          </cell>
          <cell r="E12" t="str">
            <v>천안쌍용고</v>
          </cell>
          <cell r="F12" t="str">
            <v>4:54.17</v>
          </cell>
        </row>
        <row r="13">
          <cell r="C13" t="str">
            <v>김휘경</v>
          </cell>
          <cell r="E13" t="str">
            <v>오류고</v>
          </cell>
          <cell r="F13" t="str">
            <v>4:54.40</v>
          </cell>
        </row>
        <row r="14">
          <cell r="C14" t="str">
            <v>진승연</v>
          </cell>
          <cell r="E14" t="str">
            <v>오류고</v>
          </cell>
          <cell r="F14" t="str">
            <v>5:04.82</v>
          </cell>
        </row>
        <row r="15">
          <cell r="C15" t="str">
            <v>조예은</v>
          </cell>
          <cell r="E15" t="str">
            <v>경남체육고</v>
          </cell>
          <cell r="F15" t="str">
            <v>5:06.75</v>
          </cell>
        </row>
        <row r="16">
          <cell r="C16" t="str">
            <v>이예은</v>
          </cell>
          <cell r="E16" t="str">
            <v>오류고</v>
          </cell>
          <cell r="F16" t="str">
            <v>5:08.57</v>
          </cell>
        </row>
        <row r="17">
          <cell r="C17" t="str">
            <v>주은혜</v>
          </cell>
          <cell r="E17" t="str">
            <v>영광공업고</v>
          </cell>
          <cell r="F17" t="str">
            <v>5:19.11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이명웅</v>
          </cell>
          <cell r="E11" t="str">
            <v>천안쌍용고</v>
          </cell>
          <cell r="F11" t="str">
            <v>19:09.28</v>
          </cell>
        </row>
        <row r="12">
          <cell r="C12" t="str">
            <v>주은혜</v>
          </cell>
          <cell r="E12" t="str">
            <v>영광공업고</v>
          </cell>
          <cell r="F12" t="str">
            <v>19:10.84</v>
          </cell>
        </row>
        <row r="13">
          <cell r="C13" t="str">
            <v>정윤서</v>
          </cell>
          <cell r="E13" t="str">
            <v>울산스포츠과학고</v>
          </cell>
          <cell r="F13" t="str">
            <v>19:12.17</v>
          </cell>
        </row>
        <row r="14">
          <cell r="C14" t="str">
            <v>김윤주</v>
          </cell>
          <cell r="E14" t="str">
            <v>경북체육고</v>
          </cell>
          <cell r="F14" t="str">
            <v>20:33.76</v>
          </cell>
        </row>
        <row r="15">
          <cell r="C15" t="str">
            <v>박주미</v>
          </cell>
          <cell r="E15" t="str">
            <v>경북체육고</v>
          </cell>
          <cell r="F15" t="str">
            <v>22:28.11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1.5</v>
          </cell>
        </row>
        <row r="11">
          <cell r="C11" t="str">
            <v>김준성</v>
          </cell>
          <cell r="E11" t="str">
            <v>동광고</v>
          </cell>
          <cell r="F11" t="str">
            <v>21.82</v>
          </cell>
        </row>
        <row r="12">
          <cell r="C12" t="str">
            <v>이동현</v>
          </cell>
          <cell r="E12" t="str">
            <v>남녕고</v>
          </cell>
          <cell r="F12" t="str">
            <v>22.15</v>
          </cell>
        </row>
        <row r="13">
          <cell r="C13" t="str">
            <v>김은섭</v>
          </cell>
          <cell r="E13" t="str">
            <v>서울체육고</v>
          </cell>
          <cell r="F13" t="str">
            <v>22.21</v>
          </cell>
        </row>
        <row r="14">
          <cell r="C14" t="str">
            <v>박권</v>
          </cell>
          <cell r="E14" t="str">
            <v>동인천고</v>
          </cell>
          <cell r="F14" t="str">
            <v>22.23</v>
          </cell>
        </row>
        <row r="15">
          <cell r="C15" t="str">
            <v>노호진</v>
          </cell>
          <cell r="E15" t="str">
            <v>대구체육고</v>
          </cell>
          <cell r="F15" t="str">
            <v>22.23</v>
          </cell>
        </row>
        <row r="16">
          <cell r="C16" t="str">
            <v>이태화</v>
          </cell>
          <cell r="E16" t="str">
            <v>동인천고</v>
          </cell>
          <cell r="F16" t="str">
            <v>22.40</v>
          </cell>
        </row>
        <row r="17">
          <cell r="C17" t="str">
            <v>윤여준</v>
          </cell>
          <cell r="E17" t="str">
            <v>충남체육고</v>
          </cell>
          <cell r="F17" t="str">
            <v>22.58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8">
          <cell r="G8" t="str">
            <v>0.6</v>
          </cell>
        </row>
        <row r="11">
          <cell r="C11" t="str">
            <v>여채빈</v>
          </cell>
          <cell r="E11" t="str">
            <v>서울체육고</v>
          </cell>
          <cell r="F11" t="str">
            <v>15.67</v>
          </cell>
        </row>
        <row r="12">
          <cell r="C12" t="str">
            <v>박솔미</v>
          </cell>
          <cell r="E12" t="str">
            <v>포천일고</v>
          </cell>
          <cell r="F12" t="str">
            <v>16.50</v>
          </cell>
        </row>
        <row r="13">
          <cell r="C13" t="str">
            <v>전지혜</v>
          </cell>
          <cell r="E13" t="str">
            <v>신명고</v>
          </cell>
          <cell r="F13" t="str">
            <v>16.66</v>
          </cell>
        </row>
        <row r="14">
          <cell r="C14" t="str">
            <v>정연지</v>
          </cell>
          <cell r="E14" t="str">
            <v>인천체육고</v>
          </cell>
          <cell r="F14" t="str">
            <v>17.47</v>
          </cell>
        </row>
        <row r="15">
          <cell r="C15" t="str">
            <v>김동희</v>
          </cell>
          <cell r="E15" t="str">
            <v>신명고</v>
          </cell>
          <cell r="F15" t="str">
            <v>17.74</v>
          </cell>
        </row>
        <row r="16">
          <cell r="C16" t="str">
            <v>허단비</v>
          </cell>
          <cell r="E16" t="str">
            <v>경남체육고</v>
          </cell>
          <cell r="F16" t="str">
            <v>19.47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여채빈</v>
          </cell>
          <cell r="E11" t="str">
            <v>서울체육고</v>
          </cell>
          <cell r="F11" t="str">
            <v>1:07.78</v>
          </cell>
        </row>
        <row r="12">
          <cell r="C12" t="str">
            <v>김영미</v>
          </cell>
          <cell r="E12" t="str">
            <v>인일여자고</v>
          </cell>
          <cell r="F12" t="str">
            <v>1:11.99</v>
          </cell>
        </row>
        <row r="13">
          <cell r="C13" t="str">
            <v>김동희</v>
          </cell>
          <cell r="E13" t="str">
            <v>신명고</v>
          </cell>
          <cell r="F13" t="str">
            <v>1:13.04</v>
          </cell>
        </row>
        <row r="14">
          <cell r="C14" t="str">
            <v>전지혜</v>
          </cell>
          <cell r="E14" t="str">
            <v>신명고</v>
          </cell>
          <cell r="F14" t="str">
            <v>1:17.97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홍해인</v>
          </cell>
          <cell r="E11" t="str">
            <v>천안쌍용고</v>
          </cell>
          <cell r="F11" t="str">
            <v>11:45.59</v>
          </cell>
        </row>
        <row r="12">
          <cell r="C12" t="str">
            <v>류수영</v>
          </cell>
          <cell r="E12" t="str">
            <v>김천한일여자고</v>
          </cell>
          <cell r="F12" t="str">
            <v>12:07.67</v>
          </cell>
        </row>
        <row r="13">
          <cell r="C13" t="str">
            <v>진승연</v>
          </cell>
          <cell r="E13" t="str">
            <v>오류고</v>
          </cell>
          <cell r="F13" t="str">
            <v>12:22.73</v>
          </cell>
        </row>
        <row r="14">
          <cell r="C14" t="str">
            <v>박정은</v>
          </cell>
          <cell r="E14" t="str">
            <v>김천한일여자고</v>
          </cell>
          <cell r="F14" t="str">
            <v>13:07.49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김예랑</v>
          </cell>
          <cell r="E11" t="str">
            <v>경북체육고</v>
          </cell>
          <cell r="F11" t="str">
            <v>26:45.17</v>
          </cell>
        </row>
        <row r="12">
          <cell r="C12" t="str">
            <v>박진희</v>
          </cell>
          <cell r="E12" t="str">
            <v>충남체육고</v>
          </cell>
          <cell r="F12" t="str">
            <v>26:51.51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김수연 김태연 김희윤 신현진</v>
          </cell>
          <cell r="E11" t="str">
            <v>인일여자고</v>
          </cell>
          <cell r="F11" t="str">
            <v>48.36</v>
          </cell>
        </row>
        <row r="12">
          <cell r="C12" t="str">
            <v>방소형 권민주 이서영 신가영</v>
          </cell>
          <cell r="E12" t="str">
            <v>경북체육고</v>
          </cell>
          <cell r="F12" t="str">
            <v>49.23</v>
          </cell>
        </row>
        <row r="13">
          <cell r="C13" t="str">
            <v xml:space="preserve">한성은 강수연 이재원 여채빈 </v>
          </cell>
          <cell r="E13" t="str">
            <v>서울체육고</v>
          </cell>
          <cell r="F13" t="str">
            <v>51.20</v>
          </cell>
        </row>
        <row r="14">
          <cell r="C14" t="str">
            <v>이솔주 김지원 김동희 전지혜</v>
          </cell>
          <cell r="E14" t="str">
            <v>신명고</v>
          </cell>
          <cell r="F14" t="str">
            <v>53.13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이예은 김휘경 진승연 오혜원</v>
          </cell>
          <cell r="E11" t="str">
            <v>오류고</v>
          </cell>
          <cell r="F11" t="str">
            <v>4:11.85</v>
          </cell>
        </row>
        <row r="12">
          <cell r="C12" t="str">
            <v>방소형 이서영 권민주 신가영</v>
          </cell>
          <cell r="E12" t="str">
            <v>경북체육고</v>
          </cell>
          <cell r="F12" t="str">
            <v>4:14.56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"/>
      <sheetName val="멀리"/>
      <sheetName val="세단"/>
      <sheetName val="포환"/>
      <sheetName val="원반"/>
      <sheetName val="해머"/>
      <sheetName val="투창"/>
      <sheetName val="7종경기"/>
    </sheetNames>
    <sheetDataSet>
      <sheetData sheetId="0">
        <row r="11">
          <cell r="C11" t="str">
            <v>김지연</v>
          </cell>
          <cell r="E11" t="str">
            <v>대전신일여자고</v>
          </cell>
          <cell r="F11" t="str">
            <v>1.60</v>
          </cell>
        </row>
        <row r="12">
          <cell r="C12" t="str">
            <v>강서현</v>
          </cell>
          <cell r="E12" t="str">
            <v>충남체육고</v>
          </cell>
          <cell r="F12" t="str">
            <v>1.55</v>
          </cell>
        </row>
        <row r="13">
          <cell r="C13" t="str">
            <v>오윤서</v>
          </cell>
          <cell r="E13" t="str">
            <v>서울체육고</v>
          </cell>
          <cell r="F13" t="str">
            <v>1.55</v>
          </cell>
        </row>
        <row r="14">
          <cell r="C14" t="str">
            <v>구다연</v>
          </cell>
          <cell r="E14" t="str">
            <v>서울체육고</v>
          </cell>
          <cell r="F14" t="str">
            <v>1.50</v>
          </cell>
        </row>
        <row r="15">
          <cell r="C15" t="str">
            <v>이유나</v>
          </cell>
          <cell r="E15" t="str">
            <v>서울체육고</v>
          </cell>
          <cell r="F15" t="str">
            <v>1.35</v>
          </cell>
        </row>
      </sheetData>
      <sheetData sheetId="1">
        <row r="11">
          <cell r="C11" t="str">
            <v>고민지</v>
          </cell>
          <cell r="E11" t="str">
            <v>동광고</v>
          </cell>
        </row>
        <row r="12">
          <cell r="C12" t="str">
            <v>이지민</v>
          </cell>
          <cell r="E12" t="str">
            <v>울산스포츠과학고</v>
          </cell>
        </row>
        <row r="13">
          <cell r="C13" t="str">
            <v>김유빈</v>
          </cell>
          <cell r="E13" t="str">
            <v>대전신일여자고</v>
          </cell>
          <cell r="F13" t="str">
            <v>2.90</v>
          </cell>
        </row>
      </sheetData>
      <sheetData sheetId="2">
        <row r="11">
          <cell r="C11" t="str">
            <v>김아영</v>
          </cell>
          <cell r="E11" t="str">
            <v>충현고</v>
          </cell>
          <cell r="F11" t="str">
            <v>5.35</v>
          </cell>
          <cell r="G11" t="str">
            <v>-0.1</v>
          </cell>
        </row>
        <row r="12">
          <cell r="C12" t="str">
            <v>임채영</v>
          </cell>
          <cell r="E12" t="str">
            <v>전북체육고</v>
          </cell>
          <cell r="F12" t="str">
            <v>5.13</v>
          </cell>
          <cell r="G12" t="str">
            <v>0.4</v>
          </cell>
        </row>
        <row r="13">
          <cell r="C13" t="str">
            <v>김소연</v>
          </cell>
          <cell r="E13" t="str">
            <v>경남체육고</v>
          </cell>
          <cell r="F13" t="str">
            <v>5.05</v>
          </cell>
          <cell r="G13" t="str">
            <v>0.0</v>
          </cell>
        </row>
        <row r="14">
          <cell r="C14" t="str">
            <v>김영미</v>
          </cell>
          <cell r="E14" t="str">
            <v>인일여자고</v>
          </cell>
          <cell r="F14" t="str">
            <v>4.61</v>
          </cell>
          <cell r="G14" t="str">
            <v>-0.3</v>
          </cell>
        </row>
        <row r="15">
          <cell r="C15" t="str">
            <v>오윤서</v>
          </cell>
          <cell r="E15" t="str">
            <v>서울체육고</v>
          </cell>
          <cell r="F15" t="str">
            <v>4.30</v>
          </cell>
          <cell r="G15" t="str">
            <v>-0.5</v>
          </cell>
        </row>
      </sheetData>
      <sheetData sheetId="3">
        <row r="11">
          <cell r="C11" t="str">
            <v>김아영</v>
          </cell>
          <cell r="E11" t="str">
            <v>충현고</v>
          </cell>
          <cell r="F11" t="str">
            <v>12.02</v>
          </cell>
          <cell r="G11" t="str">
            <v>-1.0</v>
          </cell>
        </row>
        <row r="12">
          <cell r="C12" t="str">
            <v>임채영</v>
          </cell>
          <cell r="E12" t="str">
            <v>전북체육고</v>
          </cell>
          <cell r="F12" t="str">
            <v>11.77</v>
          </cell>
          <cell r="G12" t="str">
            <v>-1.3</v>
          </cell>
        </row>
        <row r="13">
          <cell r="C13" t="str">
            <v>이주롱</v>
          </cell>
          <cell r="E13" t="str">
            <v>전북체육고</v>
          </cell>
          <cell r="F13" t="str">
            <v>10.86</v>
          </cell>
          <cell r="G13" t="str">
            <v>-0.3</v>
          </cell>
        </row>
        <row r="14">
          <cell r="C14" t="str">
            <v>이서영</v>
          </cell>
          <cell r="E14" t="str">
            <v>충남드론항공고</v>
          </cell>
          <cell r="F14" t="str">
            <v>10.81</v>
          </cell>
          <cell r="G14" t="str">
            <v>-1.7</v>
          </cell>
        </row>
        <row r="15">
          <cell r="C15" t="str">
            <v>이유경</v>
          </cell>
          <cell r="E15" t="str">
            <v>서울체육고</v>
          </cell>
          <cell r="F15" t="str">
            <v>10.10</v>
          </cell>
          <cell r="G15" t="str">
            <v>-1.3</v>
          </cell>
        </row>
      </sheetData>
      <sheetData sheetId="4">
        <row r="11">
          <cell r="C11" t="str">
            <v>최가은</v>
          </cell>
          <cell r="E11" t="str">
            <v>충북체육고</v>
          </cell>
          <cell r="F11" t="str">
            <v>12.88</v>
          </cell>
        </row>
        <row r="12">
          <cell r="C12" t="str">
            <v>최다은</v>
          </cell>
          <cell r="E12" t="str">
            <v>경남체육고</v>
          </cell>
          <cell r="F12" t="str">
            <v>10.15</v>
          </cell>
        </row>
      </sheetData>
      <sheetData sheetId="5">
        <row r="11">
          <cell r="C11" t="str">
            <v>조수민</v>
          </cell>
          <cell r="E11" t="str">
            <v>경북체육고</v>
          </cell>
          <cell r="F11" t="str">
            <v>40.10</v>
          </cell>
        </row>
        <row r="12">
          <cell r="C12" t="str">
            <v>박서현</v>
          </cell>
          <cell r="E12" t="str">
            <v>경남체육고</v>
          </cell>
          <cell r="F12" t="str">
            <v>39.60</v>
          </cell>
        </row>
        <row r="13">
          <cell r="C13" t="str">
            <v>우승연</v>
          </cell>
          <cell r="E13" t="str">
            <v>김천한일여자고</v>
          </cell>
          <cell r="F13" t="str">
            <v>15.65</v>
          </cell>
        </row>
      </sheetData>
      <sheetData sheetId="6">
        <row r="11">
          <cell r="C11" t="str">
            <v>서아인</v>
          </cell>
          <cell r="E11" t="str">
            <v>전북체육고</v>
          </cell>
        </row>
        <row r="12">
          <cell r="C12" t="str">
            <v>김다연</v>
          </cell>
          <cell r="E12" t="str">
            <v>충북체육고</v>
          </cell>
        </row>
      </sheetData>
      <sheetData sheetId="7">
        <row r="11">
          <cell r="C11" t="str">
            <v>장예영</v>
          </cell>
          <cell r="E11" t="str">
            <v>충북체육고</v>
          </cell>
          <cell r="F11" t="str">
            <v>40.54</v>
          </cell>
        </row>
        <row r="12">
          <cell r="C12" t="str">
            <v>최유빈</v>
          </cell>
          <cell r="E12" t="str">
            <v>인천체육고</v>
          </cell>
          <cell r="F12" t="str">
            <v>34.16</v>
          </cell>
        </row>
        <row r="13">
          <cell r="C13" t="str">
            <v>이솔주</v>
          </cell>
          <cell r="E13" t="str">
            <v>신명고</v>
          </cell>
          <cell r="F13" t="str">
            <v>30.47</v>
          </cell>
        </row>
        <row r="14">
          <cell r="C14" t="str">
            <v>김하은</v>
          </cell>
          <cell r="E14" t="str">
            <v>남녕고</v>
          </cell>
          <cell r="F14" t="str">
            <v>27.77</v>
          </cell>
        </row>
      </sheetData>
      <sheetData sheetId="8">
        <row r="11">
          <cell r="C11" t="str">
            <v>이솔주</v>
          </cell>
          <cell r="E11" t="str">
            <v>신명고</v>
          </cell>
          <cell r="F11" t="str">
            <v>3,663점</v>
          </cell>
        </row>
        <row r="12">
          <cell r="C12" t="str">
            <v>김지원</v>
          </cell>
          <cell r="E12" t="str">
            <v>신명고</v>
          </cell>
          <cell r="F12" t="str">
            <v>3,417점</v>
          </cell>
        </row>
        <row r="13">
          <cell r="C13" t="str">
            <v>최지우</v>
          </cell>
          <cell r="E13" t="str">
            <v>충남체육고</v>
          </cell>
          <cell r="F13" t="str">
            <v>3,247점</v>
          </cell>
        </row>
        <row r="14">
          <cell r="C14" t="str">
            <v>이지현</v>
          </cell>
          <cell r="E14" t="str">
            <v>대구체육고</v>
          </cell>
          <cell r="F14" t="str">
            <v>3,202점</v>
          </cell>
        </row>
        <row r="15">
          <cell r="C15" t="str">
            <v>정연지</v>
          </cell>
          <cell r="E15" t="str">
            <v>인천체육고</v>
          </cell>
          <cell r="F15" t="str">
            <v>2,860점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0.2</v>
          </cell>
        </row>
        <row r="11">
          <cell r="C11" t="str">
            <v>김은섭</v>
          </cell>
          <cell r="E11" t="str">
            <v>서울체육고</v>
          </cell>
          <cell r="F11" t="str">
            <v>11.01</v>
          </cell>
        </row>
        <row r="12">
          <cell r="C12" t="str">
            <v>조민우</v>
          </cell>
          <cell r="E12" t="str">
            <v>충북체육고</v>
          </cell>
          <cell r="F12" t="str">
            <v>11.11</v>
          </cell>
        </row>
        <row r="13">
          <cell r="C13" t="str">
            <v>최현수</v>
          </cell>
          <cell r="E13" t="str">
            <v>경복고</v>
          </cell>
          <cell r="F13" t="str">
            <v>11.13</v>
          </cell>
        </row>
        <row r="14">
          <cell r="C14" t="str">
            <v>이승복</v>
          </cell>
          <cell r="E14" t="str">
            <v>용인고</v>
          </cell>
          <cell r="F14" t="str">
            <v>11.24</v>
          </cell>
        </row>
        <row r="15">
          <cell r="C15" t="str">
            <v>김민우</v>
          </cell>
          <cell r="E15" t="str">
            <v>인천체육고</v>
          </cell>
          <cell r="F15" t="str">
            <v>11.32</v>
          </cell>
        </row>
        <row r="16">
          <cell r="C16" t="str">
            <v>김문섭</v>
          </cell>
          <cell r="E16" t="str">
            <v>인천체육고</v>
          </cell>
          <cell r="F16" t="str">
            <v>11.38</v>
          </cell>
        </row>
        <row r="17">
          <cell r="C17" t="str">
            <v>고인성</v>
          </cell>
          <cell r="E17" t="str">
            <v>대전체육고</v>
          </cell>
          <cell r="F17" t="str">
            <v>11.39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조영제</v>
          </cell>
          <cell r="E11" t="str">
            <v>문산수억고</v>
          </cell>
          <cell r="F11" t="str">
            <v>49.99</v>
          </cell>
        </row>
        <row r="12">
          <cell r="C12" t="str">
            <v>고재혁</v>
          </cell>
          <cell r="E12" t="str">
            <v>남녕고</v>
          </cell>
          <cell r="F12" t="str">
            <v>50.94</v>
          </cell>
        </row>
        <row r="13">
          <cell r="C13" t="str">
            <v>김준민</v>
          </cell>
          <cell r="E13" t="str">
            <v>서울체육고</v>
          </cell>
          <cell r="F13" t="str">
            <v>51.42</v>
          </cell>
        </row>
        <row r="14">
          <cell r="C14" t="str">
            <v>김현</v>
          </cell>
          <cell r="E14" t="str">
            <v>동인천고</v>
          </cell>
          <cell r="F14" t="str">
            <v>52.64</v>
          </cell>
        </row>
        <row r="15">
          <cell r="C15" t="str">
            <v>김정윤</v>
          </cell>
          <cell r="E15" t="str">
            <v>경남체육고</v>
          </cell>
          <cell r="F15" t="str">
            <v>52.81</v>
          </cell>
        </row>
        <row r="16">
          <cell r="C16" t="str">
            <v>임동건</v>
          </cell>
          <cell r="E16" t="str">
            <v>충북체육고</v>
          </cell>
          <cell r="F16" t="str">
            <v>57.29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김지환</v>
          </cell>
          <cell r="E11" t="str">
            <v>양정고</v>
          </cell>
          <cell r="F11" t="str">
            <v>1:56.58</v>
          </cell>
        </row>
        <row r="12">
          <cell r="C12" t="str">
            <v>김석현</v>
          </cell>
          <cell r="E12" t="str">
            <v>대구체육고</v>
          </cell>
          <cell r="F12" t="str">
            <v>1:56.95</v>
          </cell>
        </row>
        <row r="13">
          <cell r="C13" t="str">
            <v>김세현</v>
          </cell>
          <cell r="E13" t="str">
            <v>은행고</v>
          </cell>
          <cell r="F13" t="str">
            <v>2:01.10</v>
          </cell>
        </row>
        <row r="14">
          <cell r="C14" t="str">
            <v>한현수</v>
          </cell>
          <cell r="E14" t="str">
            <v>남한고</v>
          </cell>
          <cell r="F14" t="str">
            <v>2:03.05</v>
          </cell>
        </row>
        <row r="15">
          <cell r="C15" t="str">
            <v>이민찬</v>
          </cell>
          <cell r="E15" t="str">
            <v>양정고</v>
          </cell>
          <cell r="F15" t="str">
            <v>2:03.06</v>
          </cell>
        </row>
        <row r="16">
          <cell r="C16" t="str">
            <v>유우진</v>
          </cell>
          <cell r="E16" t="str">
            <v>배문고</v>
          </cell>
          <cell r="F16" t="str">
            <v>2:07.86</v>
          </cell>
        </row>
        <row r="17">
          <cell r="C17" t="str">
            <v>서의동</v>
          </cell>
          <cell r="E17" t="str">
            <v>대전체육고</v>
          </cell>
          <cell r="F17" t="str">
            <v>2:16.41</v>
          </cell>
        </row>
        <row r="18">
          <cell r="C18" t="str">
            <v>변장혁</v>
          </cell>
          <cell r="E18" t="str">
            <v>울산스포츠과학고</v>
          </cell>
          <cell r="F18" t="str">
            <v>2:24.13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C11" t="str">
            <v>김준성</v>
          </cell>
          <cell r="E11" t="str">
            <v>동광고</v>
          </cell>
          <cell r="F11" t="str">
            <v>48.86</v>
          </cell>
        </row>
        <row r="12">
          <cell r="C12" t="str">
            <v>박권</v>
          </cell>
          <cell r="E12" t="str">
            <v>동인천고</v>
          </cell>
          <cell r="F12" t="str">
            <v>50.14</v>
          </cell>
        </row>
        <row r="13">
          <cell r="C13" t="str">
            <v>이진영</v>
          </cell>
          <cell r="E13" t="str">
            <v>심원고</v>
          </cell>
          <cell r="F13" t="str">
            <v>50.24</v>
          </cell>
        </row>
        <row r="14">
          <cell r="C14" t="str">
            <v>정윤성</v>
          </cell>
          <cell r="E14" t="str">
            <v>충남체육고</v>
          </cell>
          <cell r="F14" t="str">
            <v>50.68</v>
          </cell>
        </row>
        <row r="15">
          <cell r="C15" t="str">
            <v>박상민</v>
          </cell>
          <cell r="E15" t="str">
            <v>서울체육고</v>
          </cell>
          <cell r="F15" t="str">
            <v>51.34</v>
          </cell>
        </row>
        <row r="16">
          <cell r="C16" t="str">
            <v>김진형</v>
          </cell>
          <cell r="E16" t="str">
            <v>충남체육고</v>
          </cell>
          <cell r="F16" t="str">
            <v>51.56</v>
          </cell>
        </row>
        <row r="17">
          <cell r="C17" t="str">
            <v>전유민</v>
          </cell>
          <cell r="E17" t="str">
            <v>서울체육고</v>
          </cell>
          <cell r="F17" t="str">
            <v>52.80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김은혁</v>
          </cell>
          <cell r="E11" t="str">
            <v>배문고</v>
          </cell>
          <cell r="F11" t="str">
            <v>15:37.53</v>
          </cell>
        </row>
        <row r="12">
          <cell r="C12" t="str">
            <v>윤형준</v>
          </cell>
          <cell r="E12" t="str">
            <v>경북체육고</v>
          </cell>
          <cell r="F12" t="str">
            <v>15:53.95</v>
          </cell>
        </row>
        <row r="13">
          <cell r="C13" t="str">
            <v>김재현</v>
          </cell>
          <cell r="E13" t="str">
            <v>배문고</v>
          </cell>
          <cell r="F13" t="str">
            <v>15:54.82</v>
          </cell>
        </row>
        <row r="14">
          <cell r="C14" t="str">
            <v>김용빈</v>
          </cell>
          <cell r="E14" t="str">
            <v>양정고</v>
          </cell>
          <cell r="F14" t="str">
            <v>15:58.73</v>
          </cell>
        </row>
        <row r="15">
          <cell r="C15" t="str">
            <v>김태훈</v>
          </cell>
          <cell r="E15" t="str">
            <v>단양고</v>
          </cell>
          <cell r="F15" t="str">
            <v>16:10.46</v>
          </cell>
        </row>
        <row r="16">
          <cell r="C16" t="str">
            <v>윤지수</v>
          </cell>
          <cell r="E16" t="str">
            <v>양정고</v>
          </cell>
          <cell r="F16" t="str">
            <v>16:24.03</v>
          </cell>
        </row>
        <row r="17">
          <cell r="C17" t="str">
            <v>박기범</v>
          </cell>
          <cell r="E17" t="str">
            <v>인천체육고</v>
          </cell>
          <cell r="F17" t="str">
            <v>16:31.18</v>
          </cell>
        </row>
        <row r="18">
          <cell r="C18" t="str">
            <v>임민철</v>
          </cell>
          <cell r="E18" t="str">
            <v>충남체육고</v>
          </cell>
          <cell r="F18" t="str">
            <v>16:51.01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8">
          <cell r="G8" t="str">
            <v>1.1</v>
          </cell>
        </row>
        <row r="11">
          <cell r="C11" t="str">
            <v>황의찬</v>
          </cell>
          <cell r="E11" t="str">
            <v>경남체육고</v>
          </cell>
          <cell r="F11" t="str">
            <v>15.17</v>
          </cell>
        </row>
        <row r="12">
          <cell r="C12" t="str">
            <v>최희태</v>
          </cell>
          <cell r="E12" t="str">
            <v>대전체육고</v>
          </cell>
          <cell r="F12" t="str">
            <v>15.86</v>
          </cell>
        </row>
        <row r="13">
          <cell r="C13" t="str">
            <v>이승민</v>
          </cell>
          <cell r="E13" t="str">
            <v>신명고</v>
          </cell>
          <cell r="F13" t="str">
            <v>17.02</v>
          </cell>
        </row>
        <row r="14">
          <cell r="C14" t="str">
            <v>이도근</v>
          </cell>
          <cell r="E14" t="str">
            <v>신명고</v>
          </cell>
          <cell r="F14" t="str">
            <v>17.21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멀리"/>
      <sheetName val="창"/>
    </sheetNames>
    <sheetDataSet>
      <sheetData sheetId="0">
        <row r="11">
          <cell r="C11" t="str">
            <v>하승훈</v>
          </cell>
          <cell r="E11" t="str">
            <v>대전체육고</v>
          </cell>
        </row>
      </sheetData>
      <sheetData sheetId="1">
        <row r="11">
          <cell r="C11" t="str">
            <v>박태양</v>
          </cell>
          <cell r="E11" t="str">
            <v>충남체육고</v>
          </cell>
          <cell r="F11" t="str">
            <v>6.69</v>
          </cell>
          <cell r="G11" t="str">
            <v>-3.7</v>
          </cell>
        </row>
        <row r="12">
          <cell r="C12" t="str">
            <v>조민재</v>
          </cell>
          <cell r="E12" t="str">
            <v>경북체육고</v>
          </cell>
          <cell r="F12" t="str">
            <v>6.47</v>
          </cell>
          <cell r="G12" t="str">
            <v>-0.4</v>
          </cell>
        </row>
        <row r="13">
          <cell r="C13" t="str">
            <v>정태식</v>
          </cell>
          <cell r="E13" t="str">
            <v>인천체육고</v>
          </cell>
          <cell r="F13" t="str">
            <v>6.37</v>
          </cell>
          <cell r="G13" t="str">
            <v>-1.2</v>
          </cell>
        </row>
        <row r="14">
          <cell r="C14" t="str">
            <v>오승민</v>
          </cell>
          <cell r="E14" t="str">
            <v>소래고</v>
          </cell>
          <cell r="F14" t="str">
            <v>6.34</v>
          </cell>
          <cell r="G14" t="str">
            <v>-.05</v>
          </cell>
        </row>
        <row r="15">
          <cell r="C15" t="str">
            <v>송병찬</v>
          </cell>
          <cell r="E15" t="str">
            <v>경복고</v>
          </cell>
          <cell r="F15" t="str">
            <v>6.07</v>
          </cell>
          <cell r="G15" t="str">
            <v>-1.6</v>
          </cell>
        </row>
        <row r="16">
          <cell r="C16" t="str">
            <v>이동규</v>
          </cell>
          <cell r="E16" t="str">
            <v>인천체육고</v>
          </cell>
          <cell r="F16" t="str">
            <v>5.98</v>
          </cell>
          <cell r="G16" t="str">
            <v>-1.9</v>
          </cell>
        </row>
        <row r="17">
          <cell r="C17" t="str">
            <v>김민찬</v>
          </cell>
          <cell r="E17" t="str">
            <v>동광고</v>
          </cell>
          <cell r="F17" t="str">
            <v>3.92</v>
          </cell>
          <cell r="G17" t="str">
            <v>-0.7</v>
          </cell>
        </row>
      </sheetData>
      <sheetData sheetId="2">
        <row r="11">
          <cell r="C11" t="str">
            <v>신민수</v>
          </cell>
          <cell r="E11" t="str">
            <v>충북체육고</v>
          </cell>
          <cell r="F11" t="str">
            <v>61.31</v>
          </cell>
        </row>
        <row r="12">
          <cell r="C12" t="str">
            <v>정준석</v>
          </cell>
          <cell r="E12" t="str">
            <v>인천체육고</v>
          </cell>
          <cell r="F12" t="str">
            <v>57.57</v>
          </cell>
        </row>
        <row r="13">
          <cell r="C13" t="str">
            <v>박정오</v>
          </cell>
          <cell r="E13" t="str">
            <v>경주고</v>
          </cell>
          <cell r="F13" t="str">
            <v>45.16</v>
          </cell>
        </row>
        <row r="14">
          <cell r="C14" t="str">
            <v>허태영</v>
          </cell>
          <cell r="E14" t="str">
            <v>경남체육고</v>
          </cell>
          <cell r="F14" t="str">
            <v>41.22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8">
          <cell r="G8" t="str">
            <v>0.2</v>
          </cell>
        </row>
        <row r="11">
          <cell r="C11" t="str">
            <v>최지현</v>
          </cell>
          <cell r="E11" t="str">
            <v>대전체육고</v>
          </cell>
          <cell r="F11" t="str">
            <v>12.58</v>
          </cell>
        </row>
        <row r="12">
          <cell r="C12" t="str">
            <v>신가영</v>
          </cell>
          <cell r="E12" t="str">
            <v>경북체육고</v>
          </cell>
          <cell r="F12" t="str">
            <v>12.58</v>
          </cell>
        </row>
        <row r="13">
          <cell r="C13" t="str">
            <v>강수연</v>
          </cell>
          <cell r="E13" t="str">
            <v>서울체육고</v>
          </cell>
          <cell r="F13" t="str">
            <v>13.00</v>
          </cell>
        </row>
        <row r="14">
          <cell r="C14" t="str">
            <v>모상희</v>
          </cell>
          <cell r="E14" t="str">
            <v>소래고</v>
          </cell>
          <cell r="F14" t="str">
            <v>13.51</v>
          </cell>
        </row>
        <row r="15">
          <cell r="C15" t="str">
            <v>장정민</v>
          </cell>
          <cell r="E15" t="str">
            <v>경남체육고</v>
          </cell>
          <cell r="F15" t="str">
            <v>13.72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박우림</v>
          </cell>
          <cell r="E11" t="str">
            <v>속초여자고</v>
          </cell>
          <cell r="F11" t="str">
            <v>1:01.40</v>
          </cell>
        </row>
        <row r="12">
          <cell r="C12" t="str">
            <v>황보라</v>
          </cell>
          <cell r="E12" t="str">
            <v>충남드론항공고</v>
          </cell>
          <cell r="F12" t="str">
            <v>1:02.27</v>
          </cell>
        </row>
        <row r="13">
          <cell r="C13" t="str">
            <v>임주영</v>
          </cell>
          <cell r="E13" t="str">
            <v>충북체육고</v>
          </cell>
          <cell r="F13" t="str">
            <v>1:02.92</v>
          </cell>
        </row>
        <row r="14">
          <cell r="C14" t="str">
            <v>황예지</v>
          </cell>
          <cell r="E14" t="str">
            <v>소래고</v>
          </cell>
          <cell r="F14" t="str">
            <v>1:05.60</v>
          </cell>
        </row>
        <row r="15">
          <cell r="C15" t="str">
            <v>이재원</v>
          </cell>
          <cell r="E15" t="str">
            <v>서울체육고</v>
          </cell>
          <cell r="F15" t="str">
            <v>1:06.29</v>
          </cell>
        </row>
        <row r="16">
          <cell r="C16" t="str">
            <v>이혜정</v>
          </cell>
          <cell r="E16" t="str">
            <v>충남체육고</v>
          </cell>
          <cell r="F16" t="str">
            <v>1:09.78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김휘경</v>
          </cell>
          <cell r="E11" t="str">
            <v>오류고</v>
          </cell>
          <cell r="F11" t="str">
            <v>2:24.61</v>
          </cell>
        </row>
        <row r="12">
          <cell r="C12" t="str">
            <v>조수빈</v>
          </cell>
          <cell r="E12" t="str">
            <v>전북체육고</v>
          </cell>
          <cell r="F12" t="str">
            <v>2:24.96</v>
          </cell>
        </row>
        <row r="13">
          <cell r="C13" t="str">
            <v>노지영</v>
          </cell>
          <cell r="E13" t="str">
            <v>속초여자고</v>
          </cell>
          <cell r="F13" t="str">
            <v>2:29.10</v>
          </cell>
        </row>
        <row r="14">
          <cell r="C14" t="str">
            <v>이예은</v>
          </cell>
          <cell r="E14" t="str">
            <v>오류고</v>
          </cell>
          <cell r="F14" t="str">
            <v>2:30.17</v>
          </cell>
        </row>
        <row r="15">
          <cell r="C15" t="str">
            <v>정윤서</v>
          </cell>
          <cell r="E15" t="str">
            <v>울산스포츠과학고</v>
          </cell>
          <cell r="F15" t="str">
            <v>2:33.36</v>
          </cell>
        </row>
        <row r="16">
          <cell r="C16" t="str">
            <v>김세영</v>
          </cell>
          <cell r="E16" t="str">
            <v>남한고</v>
          </cell>
          <cell r="F16" t="str">
            <v>2:41.25</v>
          </cell>
        </row>
        <row r="17">
          <cell r="C17" t="str">
            <v>황혜빈</v>
          </cell>
          <cell r="E17" t="str">
            <v>속초여자고</v>
          </cell>
          <cell r="F17" t="str">
            <v>2:47.27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홍해인</v>
          </cell>
          <cell r="E11" t="str">
            <v>천안쌍용고</v>
          </cell>
          <cell r="F11" t="str">
            <v>19:22.53</v>
          </cell>
        </row>
        <row r="12">
          <cell r="C12" t="str">
            <v>박은서</v>
          </cell>
          <cell r="E12" t="str">
            <v>인천체육고</v>
          </cell>
          <cell r="F12" t="str">
            <v>20:49.92</v>
          </cell>
        </row>
        <row r="13">
          <cell r="C13" t="str">
            <v>전은재</v>
          </cell>
          <cell r="E13" t="str">
            <v>영광공업고</v>
          </cell>
          <cell r="F13" t="str">
            <v>22:25.44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8">
          <cell r="G8" t="str">
            <v>0.0</v>
          </cell>
        </row>
        <row r="11">
          <cell r="C11" t="str">
            <v>이슬기</v>
          </cell>
          <cell r="E11" t="str">
            <v>신명고</v>
          </cell>
          <cell r="F11" t="str">
            <v>18.88</v>
          </cell>
        </row>
        <row r="12">
          <cell r="C12" t="str">
            <v>노희원</v>
          </cell>
          <cell r="E12" t="str">
            <v>과천중앙고</v>
          </cell>
          <cell r="F12" t="str">
            <v>19.94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X"/>
      <sheetName val="멀리"/>
      <sheetName val="창X"/>
    </sheetNames>
    <sheetDataSet>
      <sheetData sheetId="0"/>
      <sheetData sheetId="1">
        <row r="11">
          <cell r="C11" t="str">
            <v>윤선유</v>
          </cell>
          <cell r="E11" t="str">
            <v>경남체육고</v>
          </cell>
          <cell r="F11" t="str">
            <v>5.71</v>
          </cell>
          <cell r="G11" t="str">
            <v>0.0</v>
          </cell>
        </row>
        <row r="12">
          <cell r="C12" t="str">
            <v>이서영</v>
          </cell>
          <cell r="E12" t="str">
            <v>충남드론항공고</v>
          </cell>
          <cell r="F12" t="str">
            <v>5.03</v>
          </cell>
          <cell r="G12" t="str">
            <v>0.0</v>
          </cell>
        </row>
        <row r="13">
          <cell r="C13" t="str">
            <v>김한별</v>
          </cell>
          <cell r="E13" t="str">
            <v>인천체육고</v>
          </cell>
          <cell r="F13" t="str">
            <v>4.95</v>
          </cell>
          <cell r="G13" t="str">
            <v>-1.0</v>
          </cell>
        </row>
        <row r="14">
          <cell r="C14" t="str">
            <v>이주롱</v>
          </cell>
          <cell r="E14" t="str">
            <v>전북체육고</v>
          </cell>
          <cell r="F14" t="str">
            <v>4.72</v>
          </cell>
          <cell r="G14" t="str">
            <v>-0.4</v>
          </cell>
        </row>
        <row r="15">
          <cell r="C15" t="str">
            <v>이유경</v>
          </cell>
          <cell r="E15" t="str">
            <v>서울체육고</v>
          </cell>
          <cell r="F15" t="str">
            <v>4.55</v>
          </cell>
          <cell r="G15" t="str">
            <v>0.0</v>
          </cell>
        </row>
      </sheetData>
      <sheetData sheetId="2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-0.9</v>
          </cell>
        </row>
        <row r="11">
          <cell r="C11" t="str">
            <v>김환</v>
          </cell>
          <cell r="E11" t="str">
            <v>울산스포츠과학중</v>
          </cell>
          <cell r="F11" t="str">
            <v>11.12</v>
          </cell>
        </row>
        <row r="12">
          <cell r="C12" t="str">
            <v>이승민</v>
          </cell>
          <cell r="E12" t="str">
            <v>석우중</v>
          </cell>
          <cell r="F12" t="str">
            <v>11.64</v>
          </cell>
        </row>
        <row r="13">
          <cell r="C13" t="str">
            <v>김도혁</v>
          </cell>
          <cell r="E13" t="str">
            <v>석우중</v>
          </cell>
          <cell r="F13" t="str">
            <v>11.77</v>
          </cell>
        </row>
        <row r="14">
          <cell r="C14" t="str">
            <v>안영재</v>
          </cell>
          <cell r="E14" t="str">
            <v>단원중</v>
          </cell>
          <cell r="F14" t="str">
            <v>11.79</v>
          </cell>
        </row>
        <row r="15">
          <cell r="C15" t="str">
            <v>이준혁</v>
          </cell>
          <cell r="E15" t="str">
            <v>와동중</v>
          </cell>
          <cell r="F15" t="str">
            <v>11.84</v>
          </cell>
        </row>
        <row r="16">
          <cell r="C16" t="str">
            <v>최승원</v>
          </cell>
          <cell r="E16" t="str">
            <v>월촌중</v>
          </cell>
          <cell r="F16" t="str">
            <v>11.95</v>
          </cell>
        </row>
        <row r="17">
          <cell r="C17" t="str">
            <v>김민준</v>
          </cell>
          <cell r="E17" t="str">
            <v>천안새샘중</v>
          </cell>
          <cell r="F17" t="str">
            <v>11.96</v>
          </cell>
        </row>
        <row r="18">
          <cell r="C18" t="str">
            <v>이시우</v>
          </cell>
          <cell r="E18" t="str">
            <v>대전대신중</v>
          </cell>
          <cell r="F18" t="str">
            <v>12.09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김진만</v>
          </cell>
          <cell r="E11" t="str">
            <v>충현고</v>
          </cell>
          <cell r="F11" t="str">
            <v>1:56.30</v>
          </cell>
        </row>
        <row r="12">
          <cell r="C12" t="str">
            <v>유길상</v>
          </cell>
          <cell r="E12" t="str">
            <v>충남체육고</v>
          </cell>
          <cell r="F12" t="str">
            <v>1:57.91</v>
          </cell>
        </row>
        <row r="13">
          <cell r="C13" t="str">
            <v>김효빈</v>
          </cell>
          <cell r="E13" t="str">
            <v>울산스포츠과학고</v>
          </cell>
          <cell r="F13" t="str">
            <v>2:00.08</v>
          </cell>
        </row>
        <row r="14">
          <cell r="C14" t="str">
            <v>신현우</v>
          </cell>
          <cell r="E14" t="str">
            <v>영광공업고</v>
          </cell>
          <cell r="F14" t="str">
            <v>2:02.38</v>
          </cell>
        </row>
        <row r="15">
          <cell r="C15" t="str">
            <v>김성호</v>
          </cell>
          <cell r="E15" t="str">
            <v>충남체육고</v>
          </cell>
          <cell r="F15" t="str">
            <v>2:03.87</v>
          </cell>
        </row>
        <row r="16">
          <cell r="C16" t="str">
            <v>황승하</v>
          </cell>
          <cell r="E16" t="str">
            <v>경북체육고</v>
          </cell>
          <cell r="F16" t="str">
            <v>2:17.26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0.9</v>
          </cell>
        </row>
        <row r="11">
          <cell r="C11" t="str">
            <v>김환</v>
          </cell>
          <cell r="E11" t="str">
            <v>울산스포츠과학중</v>
          </cell>
          <cell r="F11" t="str">
            <v>22.03</v>
          </cell>
        </row>
        <row r="12">
          <cell r="C12" t="str">
            <v>차민오</v>
          </cell>
          <cell r="E12" t="str">
            <v>석우중</v>
          </cell>
          <cell r="F12" t="str">
            <v>22.63</v>
          </cell>
        </row>
        <row r="13">
          <cell r="C13" t="str">
            <v>최명진</v>
          </cell>
          <cell r="E13" t="str">
            <v>이리동중</v>
          </cell>
          <cell r="F13" t="str">
            <v>22.97</v>
          </cell>
        </row>
        <row r="14">
          <cell r="C14" t="str">
            <v>손호영</v>
          </cell>
          <cell r="E14" t="str">
            <v>석우중</v>
          </cell>
          <cell r="F14" t="str">
            <v>23.13</v>
          </cell>
        </row>
        <row r="15">
          <cell r="C15" t="str">
            <v>김도혁</v>
          </cell>
          <cell r="E15" t="str">
            <v>석우중</v>
          </cell>
          <cell r="F15" t="str">
            <v>23.37</v>
          </cell>
        </row>
        <row r="16">
          <cell r="C16" t="str">
            <v>김선구</v>
          </cell>
          <cell r="E16" t="str">
            <v>대전구봉중</v>
          </cell>
          <cell r="F16" t="str">
            <v>23.87</v>
          </cell>
        </row>
        <row r="17">
          <cell r="C17" t="str">
            <v>권현일</v>
          </cell>
          <cell r="E17" t="str">
            <v>경주중</v>
          </cell>
          <cell r="F17" t="str">
            <v>23.95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C11" t="str">
            <v>이영민</v>
          </cell>
          <cell r="E11" t="str">
            <v>인천남중</v>
          </cell>
          <cell r="F11" t="str">
            <v>52.37</v>
          </cell>
        </row>
        <row r="12">
          <cell r="C12" t="str">
            <v>장근오</v>
          </cell>
          <cell r="E12" t="str">
            <v>비아중</v>
          </cell>
          <cell r="F12" t="str">
            <v>53.21</v>
          </cell>
        </row>
        <row r="13">
          <cell r="C13" t="str">
            <v>이준호</v>
          </cell>
          <cell r="E13" t="str">
            <v>대전체육중</v>
          </cell>
          <cell r="F13" t="str">
            <v>53.25</v>
          </cell>
        </row>
        <row r="14">
          <cell r="C14" t="str">
            <v>박세민</v>
          </cell>
          <cell r="E14" t="str">
            <v>단원중</v>
          </cell>
          <cell r="F14" t="str">
            <v>53.90</v>
          </cell>
        </row>
        <row r="15">
          <cell r="C15" t="str">
            <v>이해인</v>
          </cell>
          <cell r="E15" t="str">
            <v>대덕중</v>
          </cell>
          <cell r="F15" t="str">
            <v>54.12</v>
          </cell>
        </row>
        <row r="16">
          <cell r="C16" t="str">
            <v>안예강</v>
          </cell>
          <cell r="E16" t="str">
            <v>대덕중</v>
          </cell>
          <cell r="F16" t="str">
            <v>54.46</v>
          </cell>
        </row>
        <row r="17">
          <cell r="C17" t="str">
            <v>윤우린</v>
          </cell>
          <cell r="E17" t="str">
            <v>천안오성중</v>
          </cell>
          <cell r="F17" t="str">
            <v>54.89</v>
          </cell>
        </row>
        <row r="18">
          <cell r="C18" t="str">
            <v>김도훈</v>
          </cell>
          <cell r="E18" t="str">
            <v>밀양중</v>
          </cell>
          <cell r="F18" t="str">
            <v>55.50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C11" t="str">
            <v>이왕재</v>
          </cell>
          <cell r="E11" t="str">
            <v>형곡중</v>
          </cell>
          <cell r="F11" t="str">
            <v>2:09.88</v>
          </cell>
        </row>
        <row r="12">
          <cell r="C12" t="str">
            <v>안제민</v>
          </cell>
          <cell r="E12" t="str">
            <v>덕정중</v>
          </cell>
          <cell r="F12" t="str">
            <v>2:10.05</v>
          </cell>
        </row>
        <row r="13">
          <cell r="C13" t="str">
            <v>이상욱</v>
          </cell>
          <cell r="E13" t="str">
            <v>계남중</v>
          </cell>
          <cell r="F13" t="str">
            <v>2:10.22</v>
          </cell>
        </row>
        <row r="14">
          <cell r="C14" t="str">
            <v>이동화</v>
          </cell>
          <cell r="E14" t="str">
            <v>경주중</v>
          </cell>
          <cell r="F14" t="str">
            <v>2:10.37</v>
          </cell>
        </row>
        <row r="15">
          <cell r="C15" t="str">
            <v>오준서</v>
          </cell>
          <cell r="E15" t="str">
            <v>성보중</v>
          </cell>
          <cell r="F15" t="str">
            <v>2:11.18</v>
          </cell>
        </row>
        <row r="16">
          <cell r="C16" t="str">
            <v>홍준석</v>
          </cell>
          <cell r="E16" t="str">
            <v>경기체육중</v>
          </cell>
          <cell r="F16" t="str">
            <v>2:13.51</v>
          </cell>
        </row>
        <row r="17">
          <cell r="C17" t="str">
            <v>장준혁</v>
          </cell>
          <cell r="E17" t="str">
            <v>다산중</v>
          </cell>
          <cell r="F17" t="str">
            <v>2:15.81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이도훈</v>
          </cell>
          <cell r="E11" t="str">
            <v>경주중</v>
          </cell>
          <cell r="F11" t="str">
            <v>4:21.27</v>
          </cell>
        </row>
        <row r="12">
          <cell r="C12" t="str">
            <v>오준서</v>
          </cell>
          <cell r="E12" t="str">
            <v>성보중</v>
          </cell>
          <cell r="F12" t="str">
            <v>4:22.45</v>
          </cell>
        </row>
        <row r="13">
          <cell r="C13" t="str">
            <v>안제민</v>
          </cell>
          <cell r="E13" t="str">
            <v>덕정중</v>
          </cell>
          <cell r="F13" t="str">
            <v>4:23.94</v>
          </cell>
        </row>
        <row r="14">
          <cell r="C14" t="str">
            <v>이상욱</v>
          </cell>
          <cell r="E14" t="str">
            <v>계남중</v>
          </cell>
          <cell r="F14" t="str">
            <v>4:24.00</v>
          </cell>
        </row>
        <row r="15">
          <cell r="C15" t="str">
            <v>최호연</v>
          </cell>
          <cell r="E15" t="str">
            <v>대전체육중</v>
          </cell>
          <cell r="F15" t="str">
            <v>4:25.87</v>
          </cell>
        </row>
        <row r="16">
          <cell r="C16" t="str">
            <v>이동화</v>
          </cell>
          <cell r="E16" t="str">
            <v>경주중</v>
          </cell>
          <cell r="F16" t="str">
            <v>4:27.09</v>
          </cell>
        </row>
        <row r="17">
          <cell r="C17" t="str">
            <v>김홍남</v>
          </cell>
          <cell r="E17" t="str">
            <v>충주중</v>
          </cell>
          <cell r="F17" t="str">
            <v>4:27.21</v>
          </cell>
        </row>
        <row r="18">
          <cell r="C18" t="str">
            <v>장준혁</v>
          </cell>
          <cell r="E18" t="str">
            <v>다산중</v>
          </cell>
          <cell r="F18" t="str">
            <v>4:27.54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이도훈</v>
          </cell>
          <cell r="E11" t="str">
            <v>경주중</v>
          </cell>
          <cell r="F11" t="str">
            <v>9:33.57</v>
          </cell>
        </row>
        <row r="12">
          <cell r="C12" t="str">
            <v>심주완</v>
          </cell>
          <cell r="E12" t="str">
            <v>배문중</v>
          </cell>
          <cell r="F12" t="str">
            <v>9:37.58</v>
          </cell>
        </row>
        <row r="13">
          <cell r="C13" t="str">
            <v>박우진</v>
          </cell>
          <cell r="E13" t="str">
            <v>양정중</v>
          </cell>
          <cell r="F13" t="str">
            <v>9:38.43</v>
          </cell>
        </row>
        <row r="14">
          <cell r="C14" t="str">
            <v>김하랑</v>
          </cell>
          <cell r="E14" t="str">
            <v>충북영동중</v>
          </cell>
          <cell r="F14" t="str">
            <v>9:39.85</v>
          </cell>
        </row>
        <row r="15">
          <cell r="C15" t="str">
            <v>김홍남</v>
          </cell>
          <cell r="E15" t="str">
            <v>충주중</v>
          </cell>
          <cell r="F15" t="str">
            <v>9:45.62</v>
          </cell>
        </row>
        <row r="16">
          <cell r="C16" t="str">
            <v>강광수</v>
          </cell>
          <cell r="E16" t="str">
            <v>당진원당중</v>
          </cell>
          <cell r="F16" t="str">
            <v>9:47.37</v>
          </cell>
        </row>
        <row r="17">
          <cell r="C17" t="str">
            <v>이영범</v>
          </cell>
          <cell r="E17" t="str">
            <v>성보중</v>
          </cell>
          <cell r="F17" t="str">
            <v>9:48.18</v>
          </cell>
        </row>
        <row r="18">
          <cell r="C18" t="str">
            <v>유형원</v>
          </cell>
          <cell r="E18" t="str">
            <v>배문중</v>
          </cell>
          <cell r="F18" t="str">
            <v>9:48.91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0.4</v>
          </cell>
        </row>
        <row r="11">
          <cell r="C11" t="str">
            <v>김건우</v>
          </cell>
          <cell r="E11" t="str">
            <v>와동중</v>
          </cell>
          <cell r="F11" t="str">
            <v>15.06</v>
          </cell>
        </row>
        <row r="12">
          <cell r="C12" t="str">
            <v>장영진</v>
          </cell>
          <cell r="E12" t="str">
            <v>대전대신중</v>
          </cell>
          <cell r="F12" t="str">
            <v>15.21</v>
          </cell>
        </row>
        <row r="13">
          <cell r="C13" t="str">
            <v>서하운</v>
          </cell>
          <cell r="E13" t="str">
            <v>동방중</v>
          </cell>
          <cell r="F13" t="str">
            <v>15.28</v>
          </cell>
        </row>
        <row r="14">
          <cell r="C14" t="str">
            <v>김현태</v>
          </cell>
          <cell r="E14" t="str">
            <v>서생중</v>
          </cell>
          <cell r="F14" t="str">
            <v>15.29</v>
          </cell>
        </row>
        <row r="15">
          <cell r="C15" t="str">
            <v>이민혁</v>
          </cell>
          <cell r="E15" t="str">
            <v>단원중</v>
          </cell>
          <cell r="F15" t="str">
            <v>16.01</v>
          </cell>
        </row>
        <row r="16">
          <cell r="C16" t="str">
            <v>윤인재</v>
          </cell>
          <cell r="E16" t="str">
            <v>울산중</v>
          </cell>
          <cell r="F16" t="str">
            <v>16.10</v>
          </cell>
        </row>
        <row r="17">
          <cell r="C17" t="str">
            <v>노준명</v>
          </cell>
          <cell r="E17" t="str">
            <v>대전구봉중</v>
          </cell>
          <cell r="F17" t="str">
            <v>17.10</v>
          </cell>
        </row>
        <row r="18">
          <cell r="C18" t="str">
            <v>안세연</v>
          </cell>
          <cell r="E18" t="str">
            <v>천안오성중</v>
          </cell>
          <cell r="F18" t="str">
            <v>17.16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김예훈</v>
          </cell>
          <cell r="E11" t="str">
            <v>송내중앙중</v>
          </cell>
          <cell r="F11" t="str">
            <v>13:45.30</v>
          </cell>
        </row>
        <row r="12">
          <cell r="C12" t="str">
            <v>정민규</v>
          </cell>
          <cell r="E12" t="str">
            <v>점촌중</v>
          </cell>
          <cell r="F12" t="str">
            <v>14:17.93</v>
          </cell>
        </row>
        <row r="13">
          <cell r="C13" t="str">
            <v>김주한</v>
          </cell>
          <cell r="E13" t="str">
            <v>배문중</v>
          </cell>
          <cell r="F13" t="str">
            <v>14:22.69</v>
          </cell>
        </row>
        <row r="14">
          <cell r="C14" t="str">
            <v>김도연</v>
          </cell>
          <cell r="E14" t="str">
            <v>송내중앙중</v>
          </cell>
          <cell r="F14" t="str">
            <v>15:53.14</v>
          </cell>
        </row>
        <row r="15">
          <cell r="C15" t="str">
            <v>함지안</v>
          </cell>
          <cell r="E15" t="str">
            <v>송내중앙중</v>
          </cell>
          <cell r="F15" t="str">
            <v>16:01.30</v>
          </cell>
        </row>
      </sheetData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김도혁 차민오 이승민 손호영</v>
          </cell>
          <cell r="E11" t="str">
            <v>석우중</v>
          </cell>
          <cell r="F11" t="str">
            <v>44.11</v>
          </cell>
        </row>
        <row r="12">
          <cell r="C12" t="str">
            <v xml:space="preserve">이준혁 안동환 김진 박성호 </v>
          </cell>
          <cell r="E12" t="str">
            <v>문산중</v>
          </cell>
          <cell r="F12" t="str">
            <v>45.80</v>
          </cell>
        </row>
        <row r="13">
          <cell r="C13" t="str">
            <v xml:space="preserve">류동원 김범선 허란 김환 </v>
          </cell>
          <cell r="E13" t="str">
            <v>울산스포츠과학중</v>
          </cell>
          <cell r="F13" t="str">
            <v>45.94</v>
          </cell>
        </row>
        <row r="14">
          <cell r="C14" t="str">
            <v>이대건 정병하 강선웅 정병준</v>
          </cell>
          <cell r="E14" t="str">
            <v>전곡중</v>
          </cell>
          <cell r="F14" t="str">
            <v>46.62</v>
          </cell>
        </row>
        <row r="15">
          <cell r="C15" t="str">
            <v xml:space="preserve">박호수 이해인 이정호 문준서 </v>
          </cell>
          <cell r="E15" t="str">
            <v>대덕중</v>
          </cell>
          <cell r="F15" t="str">
            <v>47.28</v>
          </cell>
        </row>
        <row r="16">
          <cell r="C16" t="str">
            <v xml:space="preserve">김도훈 이진윤 박철우 곽동민 </v>
          </cell>
          <cell r="E16" t="str">
            <v>밀양중</v>
          </cell>
          <cell r="F16" t="str">
            <v>48.08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김유진 이영민 오예준 김단우</v>
          </cell>
          <cell r="E11" t="str">
            <v>인천남중</v>
          </cell>
          <cell r="F11" t="str">
            <v>3:39.23</v>
          </cell>
        </row>
        <row r="12">
          <cell r="C12" t="str">
            <v>박호수 이해인 이정호 안예강</v>
          </cell>
          <cell r="E12" t="str">
            <v>대덕중</v>
          </cell>
          <cell r="F12" t="str">
            <v>3:39.54</v>
          </cell>
        </row>
        <row r="13">
          <cell r="C13" t="str">
            <v>김민기 한재윤 이동건 안제민</v>
          </cell>
          <cell r="E13" t="str">
            <v>덕정중</v>
          </cell>
          <cell r="F13" t="str">
            <v>3:49.44</v>
          </cell>
        </row>
        <row r="14">
          <cell r="C14" t="str">
            <v xml:space="preserve">박현준 이영범 홍지민 한지상 </v>
          </cell>
          <cell r="E14" t="str">
            <v>성보중</v>
          </cell>
          <cell r="F14" t="str">
            <v>3:53.35</v>
          </cell>
        </row>
        <row r="15">
          <cell r="C15" t="str">
            <v>이진윤 김도훈 박철우 곽동민</v>
          </cell>
          <cell r="E15" t="str">
            <v>밀양중</v>
          </cell>
          <cell r="F15" t="str">
            <v>3:56.67</v>
          </cell>
        </row>
        <row r="16">
          <cell r="C16" t="str">
            <v>김태현 정준교 안성준 김민우</v>
          </cell>
          <cell r="E16" t="str">
            <v>대청중</v>
          </cell>
          <cell r="F16" t="str">
            <v>4:24.00</v>
          </cell>
        </row>
      </sheetData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"/>
      <sheetName val="멀리"/>
      <sheetName val="세단"/>
      <sheetName val="포환"/>
      <sheetName val="원반"/>
      <sheetName val="투창"/>
      <sheetName val="5종경기"/>
    </sheetNames>
    <sheetDataSet>
      <sheetData sheetId="0">
        <row r="11">
          <cell r="C11" t="str">
            <v>이현민</v>
          </cell>
          <cell r="E11" t="str">
            <v>신주중</v>
          </cell>
          <cell r="F11" t="str">
            <v>1.93</v>
          </cell>
        </row>
        <row r="12">
          <cell r="C12" t="str">
            <v>김현식</v>
          </cell>
          <cell r="E12" t="str">
            <v>보은중</v>
          </cell>
          <cell r="F12" t="str">
            <v>1.90</v>
          </cell>
        </row>
        <row r="13">
          <cell r="C13" t="str">
            <v>이찬</v>
          </cell>
          <cell r="E13" t="str">
            <v>논산중</v>
          </cell>
          <cell r="F13" t="str">
            <v>1.78</v>
          </cell>
        </row>
        <row r="14">
          <cell r="C14" t="str">
            <v>오명근</v>
          </cell>
          <cell r="E14" t="str">
            <v>삼성중</v>
          </cell>
          <cell r="F14" t="str">
            <v>1.70</v>
          </cell>
        </row>
        <row r="15">
          <cell r="C15" t="str">
            <v>류동원</v>
          </cell>
          <cell r="E15" t="str">
            <v>울산스포츠과학중</v>
          </cell>
          <cell r="F15" t="str">
            <v>1.70</v>
          </cell>
        </row>
      </sheetData>
      <sheetData sheetId="1" refreshError="1"/>
      <sheetData sheetId="2">
        <row r="11">
          <cell r="C11" t="str">
            <v>백재현</v>
          </cell>
          <cell r="E11" t="str">
            <v>동명중</v>
          </cell>
          <cell r="F11" t="str">
            <v>6.22</v>
          </cell>
          <cell r="G11" t="str">
            <v>1.1</v>
          </cell>
        </row>
        <row r="12">
          <cell r="C12" t="str">
            <v>김민석</v>
          </cell>
          <cell r="E12" t="str">
            <v>서생중</v>
          </cell>
          <cell r="F12" t="str">
            <v>5.98</v>
          </cell>
          <cell r="G12" t="str">
            <v>0.7</v>
          </cell>
        </row>
        <row r="13">
          <cell r="C13" t="str">
            <v>김건우</v>
          </cell>
          <cell r="E13" t="str">
            <v>전북체육중</v>
          </cell>
          <cell r="F13" t="str">
            <v>5.95</v>
          </cell>
          <cell r="G13" t="str">
            <v>0.5</v>
          </cell>
        </row>
        <row r="14">
          <cell r="C14" t="str">
            <v>박현욱</v>
          </cell>
          <cell r="E14" t="str">
            <v>위미중</v>
          </cell>
          <cell r="F14" t="str">
            <v>5.94</v>
          </cell>
          <cell r="G14" t="str">
            <v>0.4</v>
          </cell>
        </row>
        <row r="15">
          <cell r="C15" t="str">
            <v>김선구</v>
          </cell>
          <cell r="E15" t="str">
            <v>대전구봉중</v>
          </cell>
          <cell r="F15" t="str">
            <v>5.93</v>
          </cell>
          <cell r="G15" t="str">
            <v>0.8</v>
          </cell>
        </row>
        <row r="16">
          <cell r="C16" t="str">
            <v>김광섭</v>
          </cell>
          <cell r="E16" t="str">
            <v>논산중</v>
          </cell>
          <cell r="F16" t="str">
            <v>5.76</v>
          </cell>
          <cell r="G16" t="str">
            <v>-0.0</v>
          </cell>
        </row>
        <row r="17">
          <cell r="C17" t="str">
            <v>유선호</v>
          </cell>
          <cell r="E17" t="str">
            <v>충주중</v>
          </cell>
          <cell r="F17" t="str">
            <v>5.63</v>
          </cell>
          <cell r="G17" t="str">
            <v>0.4</v>
          </cell>
        </row>
        <row r="18">
          <cell r="C18" t="str">
            <v>이성윤</v>
          </cell>
          <cell r="E18" t="str">
            <v>동명중</v>
          </cell>
          <cell r="F18" t="str">
            <v>5.45</v>
          </cell>
          <cell r="G18" t="str">
            <v>0.1</v>
          </cell>
        </row>
      </sheetData>
      <sheetData sheetId="3">
        <row r="11">
          <cell r="C11" t="str">
            <v>김은교</v>
          </cell>
          <cell r="E11" t="str">
            <v>동방중</v>
          </cell>
          <cell r="F11" t="str">
            <v>13.68</v>
          </cell>
          <cell r="G11" t="str">
            <v>0.3</v>
          </cell>
        </row>
        <row r="12">
          <cell r="C12" t="str">
            <v>김건우</v>
          </cell>
          <cell r="E12" t="str">
            <v>전북체육중</v>
          </cell>
          <cell r="F12" t="str">
            <v>12.35</v>
          </cell>
          <cell r="G12" t="str">
            <v>0.2</v>
          </cell>
        </row>
        <row r="13">
          <cell r="C13" t="str">
            <v>김지민</v>
          </cell>
          <cell r="E13" t="str">
            <v>별망중</v>
          </cell>
          <cell r="F13" t="str">
            <v>12.16</v>
          </cell>
          <cell r="G13" t="str">
            <v>0.1</v>
          </cell>
        </row>
        <row r="14">
          <cell r="C14" t="str">
            <v>김광섭</v>
          </cell>
          <cell r="E14" t="str">
            <v>논산중</v>
          </cell>
          <cell r="F14" t="str">
            <v>11.89</v>
          </cell>
          <cell r="G14" t="str">
            <v>0.1</v>
          </cell>
        </row>
      </sheetData>
      <sheetData sheetId="4">
        <row r="11">
          <cell r="C11" t="str">
            <v>박시훈</v>
          </cell>
          <cell r="E11" t="str">
            <v>구미인덕중</v>
          </cell>
          <cell r="F11" t="str">
            <v>19.37</v>
          </cell>
        </row>
        <row r="12">
          <cell r="C12" t="str">
            <v>장영민</v>
          </cell>
          <cell r="E12" t="str">
            <v>충주중</v>
          </cell>
          <cell r="F12" t="str">
            <v>16.92</v>
          </cell>
        </row>
        <row r="13">
          <cell r="C13" t="str">
            <v>조은찬</v>
          </cell>
          <cell r="E13" t="str">
            <v>동명중</v>
          </cell>
          <cell r="F13" t="str">
            <v>15.91</v>
          </cell>
        </row>
        <row r="14">
          <cell r="C14" t="str">
            <v>소재환</v>
          </cell>
          <cell r="E14" t="str">
            <v>안청중</v>
          </cell>
          <cell r="F14" t="str">
            <v>15.15</v>
          </cell>
        </row>
        <row r="15">
          <cell r="C15" t="str">
            <v>정유빈</v>
          </cell>
          <cell r="E15" t="str">
            <v>신한중</v>
          </cell>
          <cell r="F15" t="str">
            <v>13.60</v>
          </cell>
        </row>
        <row r="16">
          <cell r="C16" t="str">
            <v>윤지석</v>
          </cell>
          <cell r="E16" t="str">
            <v>조치원중</v>
          </cell>
          <cell r="F16" t="str">
            <v>12.58</v>
          </cell>
        </row>
        <row r="17">
          <cell r="C17" t="str">
            <v>이정호</v>
          </cell>
          <cell r="E17" t="str">
            <v>조치원중</v>
          </cell>
          <cell r="F17" t="str">
            <v>12.18</v>
          </cell>
        </row>
        <row r="18">
          <cell r="C18" t="str">
            <v>강승모</v>
          </cell>
          <cell r="E18" t="str">
            <v>대전송촌중</v>
          </cell>
          <cell r="F18" t="str">
            <v>11.96</v>
          </cell>
        </row>
      </sheetData>
      <sheetData sheetId="5">
        <row r="11">
          <cell r="C11" t="str">
            <v>강동현</v>
          </cell>
          <cell r="E11" t="str">
            <v>비아중</v>
          </cell>
          <cell r="F11" t="str">
            <v>54.69</v>
          </cell>
        </row>
        <row r="12">
          <cell r="C12" t="str">
            <v>윤현서</v>
          </cell>
          <cell r="E12" t="str">
            <v>논산중</v>
          </cell>
          <cell r="F12" t="str">
            <v>53.63</v>
          </cell>
        </row>
        <row r="13">
          <cell r="C13" t="str">
            <v>박주한</v>
          </cell>
          <cell r="E13" t="str">
            <v>울산중</v>
          </cell>
          <cell r="F13" t="str">
            <v>51.89</v>
          </cell>
        </row>
        <row r="14">
          <cell r="C14" t="str">
            <v>임형준</v>
          </cell>
          <cell r="E14" t="str">
            <v>점촌중</v>
          </cell>
          <cell r="F14" t="str">
            <v>49.52</v>
          </cell>
        </row>
        <row r="15">
          <cell r="C15" t="str">
            <v>천재경</v>
          </cell>
          <cell r="E15" t="str">
            <v>천안오성중</v>
          </cell>
          <cell r="F15" t="str">
            <v>49.44</v>
          </cell>
        </row>
        <row r="16">
          <cell r="C16" t="str">
            <v>윤기명</v>
          </cell>
          <cell r="E16" t="str">
            <v>안청중</v>
          </cell>
          <cell r="F16" t="str">
            <v>48.22</v>
          </cell>
        </row>
        <row r="17">
          <cell r="C17" t="str">
            <v>이태우</v>
          </cell>
          <cell r="E17" t="str">
            <v>전북체육중</v>
          </cell>
          <cell r="F17" t="str">
            <v>45.92</v>
          </cell>
        </row>
        <row r="18">
          <cell r="C18" t="str">
            <v>전한별</v>
          </cell>
          <cell r="E18" t="str">
            <v>충주중</v>
          </cell>
          <cell r="F18" t="str">
            <v>42.36</v>
          </cell>
        </row>
      </sheetData>
      <sheetData sheetId="6">
        <row r="11">
          <cell r="C11" t="str">
            <v>김재훈</v>
          </cell>
          <cell r="E11" t="str">
            <v>비아중</v>
          </cell>
          <cell r="F11" t="str">
            <v>62.85</v>
          </cell>
        </row>
        <row r="12">
          <cell r="C12" t="str">
            <v>엄재민</v>
          </cell>
          <cell r="E12" t="str">
            <v>당하중</v>
          </cell>
          <cell r="F12" t="str">
            <v>57.46</v>
          </cell>
        </row>
        <row r="13">
          <cell r="C13" t="str">
            <v>허규만</v>
          </cell>
          <cell r="E13" t="str">
            <v>천안오성중</v>
          </cell>
          <cell r="F13" t="str">
            <v>55.62</v>
          </cell>
        </row>
        <row r="14">
          <cell r="C14" t="str">
            <v>윤지석</v>
          </cell>
          <cell r="E14" t="str">
            <v>조치원중</v>
          </cell>
          <cell r="F14" t="str">
            <v>54.75</v>
          </cell>
        </row>
        <row r="15">
          <cell r="C15" t="str">
            <v>오준석</v>
          </cell>
          <cell r="E15" t="str">
            <v>조치원중</v>
          </cell>
          <cell r="F15" t="str">
            <v>54.26</v>
          </cell>
        </row>
        <row r="16">
          <cell r="C16" t="str">
            <v>김종민</v>
          </cell>
          <cell r="E16" t="str">
            <v>천안오성중</v>
          </cell>
          <cell r="F16" t="str">
            <v>54.24</v>
          </cell>
        </row>
        <row r="17">
          <cell r="C17" t="str">
            <v>박태형</v>
          </cell>
          <cell r="E17" t="str">
            <v>대전대신중</v>
          </cell>
          <cell r="F17" t="str">
            <v>52.48</v>
          </cell>
        </row>
        <row r="18">
          <cell r="C18" t="str">
            <v>강재영</v>
          </cell>
          <cell r="E18" t="str">
            <v>위미중</v>
          </cell>
          <cell r="F18" t="str">
            <v>47.93</v>
          </cell>
        </row>
      </sheetData>
      <sheetData sheetId="7">
        <row r="11">
          <cell r="C11" t="str">
            <v>김승찬</v>
          </cell>
          <cell r="E11" t="str">
            <v>대전체육중</v>
          </cell>
          <cell r="F11" t="str">
            <v>3,336점</v>
          </cell>
        </row>
        <row r="12">
          <cell r="C12" t="str">
            <v>김현태</v>
          </cell>
          <cell r="E12" t="str">
            <v>서생중</v>
          </cell>
          <cell r="F12" t="str">
            <v>2,710점</v>
          </cell>
        </row>
        <row r="13">
          <cell r="C13" t="str">
            <v>노준명</v>
          </cell>
          <cell r="E13" t="str">
            <v>대전구봉중</v>
          </cell>
          <cell r="F13" t="str">
            <v>2,667점</v>
          </cell>
        </row>
        <row r="14">
          <cell r="C14" t="str">
            <v>조찬호</v>
          </cell>
          <cell r="E14" t="str">
            <v>울산중</v>
          </cell>
          <cell r="F14" t="str">
            <v>2,337점</v>
          </cell>
        </row>
        <row r="15">
          <cell r="C15" t="str">
            <v>변성환</v>
          </cell>
          <cell r="E15" t="str">
            <v>삼성중</v>
          </cell>
          <cell r="F15" t="str">
            <v>2,188점</v>
          </cell>
        </row>
        <row r="16">
          <cell r="C16" t="str">
            <v>김승훈</v>
          </cell>
          <cell r="E16" t="str">
            <v>삼성중</v>
          </cell>
          <cell r="F16" t="str">
            <v>2,119점</v>
          </cell>
        </row>
        <row r="17">
          <cell r="C17" t="str">
            <v>양유빈</v>
          </cell>
          <cell r="E17" t="str">
            <v>대전송촌중</v>
          </cell>
          <cell r="F17" t="str">
            <v>2,019점</v>
          </cell>
        </row>
        <row r="18">
          <cell r="C18" t="str">
            <v>이수호</v>
          </cell>
          <cell r="E18" t="str">
            <v>대전송촌중</v>
          </cell>
          <cell r="F18" t="str">
            <v>1,928점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 refreshError="1"/>
      <sheetData sheetId="1" refreshError="1"/>
      <sheetData sheetId="2">
        <row r="11">
          <cell r="C11" t="str">
            <v>황보한빈</v>
          </cell>
          <cell r="E11" t="str">
            <v>경북체육고</v>
          </cell>
          <cell r="F11" t="str">
            <v>4:00.17</v>
          </cell>
        </row>
        <row r="12">
          <cell r="C12" t="str">
            <v>김본규</v>
          </cell>
          <cell r="E12" t="str">
            <v>경북체육고</v>
          </cell>
          <cell r="F12" t="str">
            <v>4:01.37</v>
          </cell>
        </row>
        <row r="13">
          <cell r="C13" t="str">
            <v>한승엽</v>
          </cell>
          <cell r="E13" t="str">
            <v>배문고</v>
          </cell>
          <cell r="F13" t="str">
            <v>4:02.31</v>
          </cell>
        </row>
        <row r="14">
          <cell r="C14" t="str">
            <v>이범수</v>
          </cell>
          <cell r="E14" t="str">
            <v>충현고</v>
          </cell>
          <cell r="F14" t="str">
            <v>4:06.11</v>
          </cell>
        </row>
        <row r="15">
          <cell r="C15" t="str">
            <v>심규현</v>
          </cell>
          <cell r="E15" t="str">
            <v>배문고</v>
          </cell>
          <cell r="F15" t="str">
            <v>4:06.33</v>
          </cell>
        </row>
        <row r="16">
          <cell r="C16" t="str">
            <v>김은혁</v>
          </cell>
          <cell r="E16" t="str">
            <v>배문고</v>
          </cell>
          <cell r="F16" t="str">
            <v>4:08.49</v>
          </cell>
        </row>
        <row r="17">
          <cell r="C17" t="str">
            <v>김진만</v>
          </cell>
          <cell r="E17" t="str">
            <v>충현고</v>
          </cell>
          <cell r="F17" t="str">
            <v>4:08.52</v>
          </cell>
        </row>
        <row r="18">
          <cell r="C18" t="str">
            <v>허태성</v>
          </cell>
          <cell r="E18" t="str">
            <v>배문고</v>
          </cell>
          <cell r="F18" t="str">
            <v>4:10.18</v>
          </cell>
        </row>
      </sheetData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-0.6</v>
          </cell>
        </row>
        <row r="11">
          <cell r="C11" t="str">
            <v>황세정</v>
          </cell>
          <cell r="E11" t="str">
            <v>철산중</v>
          </cell>
          <cell r="F11" t="str">
            <v>12.80</v>
          </cell>
        </row>
        <row r="12">
          <cell r="C12" t="str">
            <v>진수인</v>
          </cell>
          <cell r="E12" t="str">
            <v>동부중</v>
          </cell>
          <cell r="F12" t="str">
            <v>13.16</v>
          </cell>
        </row>
        <row r="13">
          <cell r="C13" t="str">
            <v>박은서</v>
          </cell>
          <cell r="E13" t="str">
            <v>용인중</v>
          </cell>
          <cell r="F13" t="str">
            <v>13.30</v>
          </cell>
        </row>
        <row r="14">
          <cell r="C14" t="str">
            <v>김예진</v>
          </cell>
          <cell r="E14" t="str">
            <v>송운중</v>
          </cell>
          <cell r="F14" t="str">
            <v>13.40</v>
          </cell>
        </row>
        <row r="15">
          <cell r="C15" t="str">
            <v>김민서</v>
          </cell>
          <cell r="E15" t="str">
            <v>철산중</v>
          </cell>
          <cell r="F15" t="str">
            <v>13.40</v>
          </cell>
        </row>
        <row r="16">
          <cell r="C16" t="str">
            <v>강민경</v>
          </cell>
          <cell r="E16" t="str">
            <v>주례여자중</v>
          </cell>
          <cell r="F16" t="str">
            <v>13.45</v>
          </cell>
        </row>
        <row r="17">
          <cell r="C17" t="str">
            <v>신규리</v>
          </cell>
          <cell r="E17" t="str">
            <v>인화여자중</v>
          </cell>
          <cell r="F17" t="str">
            <v>13.64</v>
          </cell>
        </row>
      </sheetData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1.7</v>
          </cell>
        </row>
        <row r="11">
          <cell r="C11" t="str">
            <v>오소희</v>
          </cell>
          <cell r="E11" t="str">
            <v>인화여자중</v>
          </cell>
          <cell r="F11" t="str">
            <v>25.69</v>
          </cell>
        </row>
        <row r="12">
          <cell r="C12" t="str">
            <v>황세정</v>
          </cell>
          <cell r="E12" t="str">
            <v>철산중</v>
          </cell>
          <cell r="F12" t="str">
            <v>26.64</v>
          </cell>
        </row>
        <row r="13">
          <cell r="C13" t="str">
            <v>윤예은</v>
          </cell>
          <cell r="E13" t="str">
            <v>경기경안중</v>
          </cell>
          <cell r="F13" t="str">
            <v>26.83</v>
          </cell>
        </row>
        <row r="14">
          <cell r="C14" t="str">
            <v>이민경</v>
          </cell>
          <cell r="E14" t="str">
            <v>송운중</v>
          </cell>
          <cell r="F14" t="str">
            <v>27.00</v>
          </cell>
        </row>
        <row r="15">
          <cell r="C15" t="str">
            <v>여슬아</v>
          </cell>
          <cell r="E15" t="str">
            <v>송운중</v>
          </cell>
          <cell r="F15" t="str">
            <v>27.17</v>
          </cell>
        </row>
        <row r="16">
          <cell r="C16" t="str">
            <v>강민경</v>
          </cell>
          <cell r="E16" t="str">
            <v>주례여자중</v>
          </cell>
          <cell r="F16" t="str">
            <v>27.17</v>
          </cell>
        </row>
        <row r="17">
          <cell r="C17" t="str">
            <v>이채원</v>
          </cell>
          <cell r="E17" t="str">
            <v>월촌중</v>
          </cell>
          <cell r="F17" t="str">
            <v>27.18</v>
          </cell>
        </row>
        <row r="18">
          <cell r="C18" t="str">
            <v>오새아</v>
          </cell>
          <cell r="E18" t="str">
            <v>성보중</v>
          </cell>
          <cell r="F18" t="str">
            <v>27.42</v>
          </cell>
        </row>
      </sheetData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이민경</v>
          </cell>
          <cell r="E11" t="str">
            <v>송운중</v>
          </cell>
          <cell r="F11" t="str">
            <v>1:00.18</v>
          </cell>
        </row>
        <row r="12">
          <cell r="C12" t="str">
            <v>노한결</v>
          </cell>
          <cell r="E12" t="str">
            <v>와동중</v>
          </cell>
          <cell r="F12" t="str">
            <v>1:00.91</v>
          </cell>
        </row>
        <row r="13">
          <cell r="C13" t="str">
            <v>이소희</v>
          </cell>
          <cell r="E13" t="str">
            <v>다산중</v>
          </cell>
          <cell r="F13" t="str">
            <v>1:01.64</v>
          </cell>
        </row>
        <row r="14">
          <cell r="C14" t="str">
            <v>윤예은</v>
          </cell>
          <cell r="E14" t="str">
            <v>경기경안중</v>
          </cell>
          <cell r="F14" t="str">
            <v>1:02.30</v>
          </cell>
        </row>
        <row r="15">
          <cell r="C15" t="str">
            <v>진민희</v>
          </cell>
          <cell r="E15" t="str">
            <v>경수중</v>
          </cell>
          <cell r="F15" t="str">
            <v>1:04.85</v>
          </cell>
        </row>
        <row r="16">
          <cell r="C16" t="str">
            <v>박다혜</v>
          </cell>
          <cell r="E16" t="str">
            <v>충북영동중</v>
          </cell>
          <cell r="F16" t="str">
            <v>1:06.98</v>
          </cell>
        </row>
      </sheetData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김민정</v>
          </cell>
          <cell r="E11" t="str">
            <v>천안오성중</v>
          </cell>
          <cell r="F11" t="str">
            <v>2:21.99</v>
          </cell>
        </row>
        <row r="12">
          <cell r="C12" t="str">
            <v>신지연</v>
          </cell>
          <cell r="E12" t="str">
            <v>김천한일여자중</v>
          </cell>
          <cell r="F12" t="str">
            <v>2:23.86</v>
          </cell>
        </row>
        <row r="13">
          <cell r="C13" t="str">
            <v>이희수</v>
          </cell>
          <cell r="E13" t="str">
            <v>용인중</v>
          </cell>
          <cell r="F13" t="str">
            <v>2:25.81</v>
          </cell>
        </row>
        <row r="14">
          <cell r="C14" t="str">
            <v>김보미</v>
          </cell>
          <cell r="E14" t="str">
            <v>용인중</v>
          </cell>
          <cell r="F14" t="str">
            <v>2:28.56</v>
          </cell>
        </row>
        <row r="15">
          <cell r="C15" t="str">
            <v>이채린</v>
          </cell>
          <cell r="E15" t="str">
            <v>신정여자중</v>
          </cell>
          <cell r="F15" t="str">
            <v>2:31.17</v>
          </cell>
        </row>
        <row r="16">
          <cell r="C16" t="str">
            <v>김소윤</v>
          </cell>
          <cell r="E16" t="str">
            <v>이현중</v>
          </cell>
          <cell r="F16" t="str">
            <v>2:35.03</v>
          </cell>
        </row>
        <row r="17">
          <cell r="C17" t="str">
            <v>박다혜</v>
          </cell>
          <cell r="E17" t="str">
            <v>충북영동중</v>
          </cell>
          <cell r="F17" t="str">
            <v>2:36.18</v>
          </cell>
        </row>
        <row r="18">
          <cell r="C18" t="str">
            <v>이미지</v>
          </cell>
          <cell r="E18" t="str">
            <v>대전체육중</v>
          </cell>
          <cell r="F18" t="str">
            <v>2:38.49</v>
          </cell>
        </row>
      </sheetData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신예진</v>
          </cell>
          <cell r="E11" t="str">
            <v>신정여자중</v>
          </cell>
          <cell r="F11" t="str">
            <v>4:34.33</v>
          </cell>
        </row>
        <row r="12">
          <cell r="C12" t="str">
            <v>조예서</v>
          </cell>
          <cell r="E12" t="str">
            <v>부천여자중</v>
          </cell>
          <cell r="F12" t="str">
            <v>4:54.26</v>
          </cell>
        </row>
        <row r="13">
          <cell r="C13" t="str">
            <v>김미정</v>
          </cell>
          <cell r="E13" t="str">
            <v>남면중</v>
          </cell>
          <cell r="F13" t="str">
            <v>4:58.04</v>
          </cell>
        </row>
        <row r="14">
          <cell r="C14" t="str">
            <v>김민정</v>
          </cell>
          <cell r="E14" t="str">
            <v>천안오성중</v>
          </cell>
          <cell r="F14" t="str">
            <v>4:59.14</v>
          </cell>
        </row>
        <row r="15">
          <cell r="C15" t="str">
            <v>박혜민</v>
          </cell>
          <cell r="E15" t="str">
            <v>경북체육중</v>
          </cell>
          <cell r="F15" t="str">
            <v>5:03.12</v>
          </cell>
        </row>
        <row r="16">
          <cell r="C16" t="str">
            <v>이채린</v>
          </cell>
          <cell r="E16" t="str">
            <v>신정여자중</v>
          </cell>
          <cell r="F16" t="str">
            <v>5:09.17</v>
          </cell>
        </row>
        <row r="17">
          <cell r="C17" t="str">
            <v>추윤아</v>
          </cell>
          <cell r="E17" t="str">
            <v>가좌여자중</v>
          </cell>
          <cell r="F17" t="str">
            <v>5:17.78</v>
          </cell>
        </row>
        <row r="18">
          <cell r="C18" t="str">
            <v>김나경</v>
          </cell>
          <cell r="E18" t="str">
            <v>성보중</v>
          </cell>
          <cell r="F18" t="str">
            <v>5:19.17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신예진</v>
          </cell>
          <cell r="E11" t="str">
            <v>신정여자중</v>
          </cell>
          <cell r="F11" t="str">
            <v>10:19.40</v>
          </cell>
        </row>
        <row r="12">
          <cell r="C12" t="str">
            <v>조예서</v>
          </cell>
          <cell r="E12" t="str">
            <v>부천여자중</v>
          </cell>
          <cell r="F12" t="str">
            <v>10:38.29</v>
          </cell>
        </row>
        <row r="13">
          <cell r="C13" t="str">
            <v>서수민</v>
          </cell>
          <cell r="E13" t="str">
            <v>김천한일여자중</v>
          </cell>
          <cell r="F13" t="str">
            <v>10:40.47</v>
          </cell>
        </row>
        <row r="14">
          <cell r="C14" t="str">
            <v>추윤아</v>
          </cell>
          <cell r="E14" t="str">
            <v>가좌여자중</v>
          </cell>
          <cell r="F14" t="str">
            <v>10:57.12</v>
          </cell>
        </row>
        <row r="15">
          <cell r="C15" t="str">
            <v>김나경</v>
          </cell>
          <cell r="E15" t="str">
            <v>성보중</v>
          </cell>
          <cell r="F15" t="str">
            <v>10:58.61</v>
          </cell>
        </row>
        <row r="16">
          <cell r="C16" t="str">
            <v>양소은</v>
          </cell>
          <cell r="E16" t="str">
            <v>김천한일여자중</v>
          </cell>
          <cell r="F16" t="str">
            <v>11:00.49</v>
          </cell>
        </row>
        <row r="17">
          <cell r="C17" t="str">
            <v>이한별</v>
          </cell>
          <cell r="E17" t="str">
            <v>신정여자중</v>
          </cell>
          <cell r="F17" t="str">
            <v>11:00.51</v>
          </cell>
        </row>
        <row r="18">
          <cell r="C18" t="str">
            <v>홍지승</v>
          </cell>
          <cell r="E18" t="str">
            <v>천안오성중</v>
          </cell>
          <cell r="F18" t="str">
            <v>11:13.83</v>
          </cell>
        </row>
      </sheetData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0.9</v>
          </cell>
        </row>
        <row r="11">
          <cell r="C11" t="str">
            <v>이윤지</v>
          </cell>
          <cell r="E11" t="str">
            <v>대전체육중</v>
          </cell>
          <cell r="F11" t="str">
            <v>15.59</v>
          </cell>
        </row>
        <row r="12">
          <cell r="C12" t="str">
            <v>서미주</v>
          </cell>
          <cell r="E12" t="str">
            <v>간석여자중</v>
          </cell>
          <cell r="F12" t="str">
            <v>17.84</v>
          </cell>
        </row>
        <row r="13">
          <cell r="C13" t="str">
            <v>장난희</v>
          </cell>
          <cell r="E13" t="str">
            <v>세종중</v>
          </cell>
          <cell r="F13" t="str">
            <v>18.58</v>
          </cell>
        </row>
      </sheetData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신소영</v>
          </cell>
          <cell r="E11" t="str">
            <v>철산중</v>
          </cell>
          <cell r="F11" t="str">
            <v>15:31.72</v>
          </cell>
        </row>
        <row r="12">
          <cell r="C12" t="str">
            <v>이한별</v>
          </cell>
          <cell r="E12" t="str">
            <v>당진원당중</v>
          </cell>
          <cell r="F12" t="str">
            <v>17:08.51</v>
          </cell>
        </row>
        <row r="13">
          <cell r="C13" t="str">
            <v>박지빈</v>
          </cell>
          <cell r="E13" t="str">
            <v>철산중</v>
          </cell>
          <cell r="F13" t="str">
            <v>18:01.19</v>
          </cell>
        </row>
        <row r="14">
          <cell r="C14" t="str">
            <v>김현서</v>
          </cell>
          <cell r="E14" t="str">
            <v>송내중앙중</v>
          </cell>
          <cell r="F14" t="str">
            <v>18:16.08</v>
          </cell>
        </row>
        <row r="15">
          <cell r="C15" t="str">
            <v>신채희</v>
          </cell>
          <cell r="E15" t="str">
            <v>조치원중</v>
          </cell>
          <cell r="F15" t="str">
            <v>18:51.83</v>
          </cell>
        </row>
        <row r="16">
          <cell r="C16" t="str">
            <v>이서진</v>
          </cell>
          <cell r="E16" t="str">
            <v>부천여자중</v>
          </cell>
          <cell r="F16" t="str">
            <v>20:00.23</v>
          </cell>
        </row>
        <row r="17">
          <cell r="C17" t="str">
            <v>김혜현</v>
          </cell>
          <cell r="E17" t="str">
            <v>부천여자중</v>
          </cell>
          <cell r="F17" t="str">
            <v>21:32.71</v>
          </cell>
        </row>
      </sheetData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 xml:space="preserve">여슬아 김예진 이민경 김아현 </v>
          </cell>
          <cell r="E11" t="str">
            <v>송운중</v>
          </cell>
          <cell r="F11" t="str">
            <v>51.70</v>
          </cell>
        </row>
        <row r="12">
          <cell r="C12" t="str">
            <v>김예리 정지우 이채원 김유진</v>
          </cell>
          <cell r="E12" t="str">
            <v>월촌중</v>
          </cell>
          <cell r="F12" t="str">
            <v>52.28</v>
          </cell>
        </row>
        <row r="13">
          <cell r="C13" t="str">
            <v>신소영 남재은 김민서 황세정</v>
          </cell>
          <cell r="E13" t="str">
            <v>철산중</v>
          </cell>
          <cell r="F13" t="str">
            <v>52.52</v>
          </cell>
        </row>
        <row r="14">
          <cell r="C14" t="str">
            <v>김희은 최윤아 전수빈 장수인</v>
          </cell>
          <cell r="E14" t="str">
            <v>울산스포츠과학중</v>
          </cell>
          <cell r="F14" t="str">
            <v>53.07</v>
          </cell>
        </row>
        <row r="15">
          <cell r="C15" t="str">
            <v>김소원 오새아 김주하 권 민</v>
          </cell>
          <cell r="E15" t="str">
            <v>성보중</v>
          </cell>
          <cell r="F15" t="str">
            <v>53.99</v>
          </cell>
        </row>
        <row r="16">
          <cell r="C16" t="str">
            <v>정서현 윤예은 김채아 이소연</v>
          </cell>
          <cell r="E16" t="str">
            <v>경기경안중</v>
          </cell>
          <cell r="F16" t="str">
            <v>54.47</v>
          </cell>
        </row>
      </sheetData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 xml:space="preserve">이채린 이한별 신민정 신예진 </v>
          </cell>
          <cell r="E11" t="str">
            <v>신정여자중학교</v>
          </cell>
          <cell r="F11" t="str">
            <v>4:17.99</v>
          </cell>
        </row>
        <row r="12">
          <cell r="C12" t="str">
            <v>정지인 최나영 임지우 조예서</v>
          </cell>
          <cell r="E12" t="str">
            <v>부천여자중학교</v>
          </cell>
          <cell r="F12" t="str">
            <v>4:24.77</v>
          </cell>
        </row>
        <row r="13">
          <cell r="C13" t="str">
            <v>정서현 윤예은 김채아 이소연</v>
          </cell>
          <cell r="E13" t="str">
            <v>경기경안중학교</v>
          </cell>
          <cell r="F13" t="str">
            <v>4:30.46</v>
          </cell>
        </row>
        <row r="14">
          <cell r="C14" t="str">
            <v>권 민 오새아 김소원 김나경</v>
          </cell>
          <cell r="E14" t="str">
            <v>성보중학교</v>
          </cell>
          <cell r="F14" t="str">
            <v>4:35.02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유진서</v>
          </cell>
          <cell r="E11" t="str">
            <v>충북체육고</v>
          </cell>
          <cell r="F11" t="str">
            <v>15:09.23</v>
          </cell>
        </row>
        <row r="12">
          <cell r="C12" t="str">
            <v>심규현</v>
          </cell>
          <cell r="E12" t="str">
            <v>배문고</v>
          </cell>
          <cell r="F12" t="str">
            <v>15:09.83</v>
          </cell>
        </row>
        <row r="13">
          <cell r="C13" t="str">
            <v>한승엽</v>
          </cell>
          <cell r="F13" t="str">
            <v>15:11.40</v>
          </cell>
        </row>
        <row r="14">
          <cell r="C14" t="str">
            <v>김본규</v>
          </cell>
          <cell r="E14" t="str">
            <v>경북체육고</v>
          </cell>
          <cell r="F14" t="str">
            <v>15:19.79</v>
          </cell>
        </row>
        <row r="15">
          <cell r="C15" t="str">
            <v>김상태</v>
          </cell>
          <cell r="E15" t="str">
            <v>인천체육고</v>
          </cell>
          <cell r="F15" t="str">
            <v>15:19.99</v>
          </cell>
        </row>
        <row r="16">
          <cell r="C16" t="str">
            <v>김홍민</v>
          </cell>
          <cell r="E16" t="str">
            <v>배문고</v>
          </cell>
          <cell r="F16" t="str">
            <v>15:20.96</v>
          </cell>
        </row>
        <row r="17">
          <cell r="C17" t="str">
            <v>허태성</v>
          </cell>
          <cell r="E17" t="str">
            <v>배문고</v>
          </cell>
          <cell r="F17" t="str">
            <v>15:26.22</v>
          </cell>
        </row>
        <row r="18">
          <cell r="C18" t="str">
            <v>김시온</v>
          </cell>
          <cell r="E18" t="str">
            <v>배문고</v>
          </cell>
          <cell r="F18" t="str">
            <v>15:44.92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"/>
      <sheetName val="멀리"/>
      <sheetName val="세단"/>
      <sheetName val="포환"/>
      <sheetName val="원반"/>
      <sheetName val="투창"/>
      <sheetName val="5종경기"/>
    </sheetNames>
    <sheetDataSet>
      <sheetData sheetId="0">
        <row r="11">
          <cell r="C11" t="str">
            <v>김지민</v>
          </cell>
          <cell r="E11" t="str">
            <v>신주중</v>
          </cell>
          <cell r="F11" t="str">
            <v>1.55</v>
          </cell>
        </row>
        <row r="12">
          <cell r="C12" t="str">
            <v>유민주</v>
          </cell>
          <cell r="E12" t="str">
            <v>자유중</v>
          </cell>
          <cell r="F12" t="str">
            <v>1.50</v>
          </cell>
        </row>
        <row r="13">
          <cell r="C13" t="str">
            <v>박하은</v>
          </cell>
          <cell r="E13" t="str">
            <v>가좌여자중</v>
          </cell>
          <cell r="F13" t="str">
            <v>1.45</v>
          </cell>
        </row>
      </sheetData>
      <sheetData sheetId="1" refreshError="1"/>
      <sheetData sheetId="2">
        <row r="11">
          <cell r="C11" t="str">
            <v>김나영</v>
          </cell>
          <cell r="E11" t="str">
            <v>가좌여자중</v>
          </cell>
          <cell r="F11" t="str">
            <v>5.20</v>
          </cell>
          <cell r="G11" t="str">
            <v>-0.1</v>
          </cell>
        </row>
        <row r="12">
          <cell r="C12" t="str">
            <v>강서영</v>
          </cell>
          <cell r="E12" t="str">
            <v>익산어양중</v>
          </cell>
          <cell r="F12" t="str">
            <v>5.10</v>
          </cell>
          <cell r="G12" t="str">
            <v>0.4</v>
          </cell>
        </row>
        <row r="13">
          <cell r="C13" t="str">
            <v>진효우</v>
          </cell>
          <cell r="E13" t="str">
            <v>경수중</v>
          </cell>
          <cell r="F13" t="str">
            <v>5.02</v>
          </cell>
          <cell r="G13" t="str">
            <v>0.5</v>
          </cell>
        </row>
        <row r="14">
          <cell r="C14" t="str">
            <v>정은빈</v>
          </cell>
          <cell r="E14" t="str">
            <v>단원중</v>
          </cell>
          <cell r="F14" t="str">
            <v>4.77</v>
          </cell>
          <cell r="G14" t="str">
            <v>0.0</v>
          </cell>
        </row>
        <row r="15">
          <cell r="C15" t="str">
            <v>남재은</v>
          </cell>
          <cell r="E15" t="str">
            <v>철산중</v>
          </cell>
          <cell r="F15" t="str">
            <v>4.66</v>
          </cell>
          <cell r="G15" t="str">
            <v>-0.2</v>
          </cell>
        </row>
        <row r="16">
          <cell r="C16" t="str">
            <v>주가은</v>
          </cell>
          <cell r="E16" t="str">
            <v>대전송촌중</v>
          </cell>
          <cell r="F16" t="str">
            <v>4.39</v>
          </cell>
          <cell r="G16" t="str">
            <v>-0.5</v>
          </cell>
        </row>
        <row r="17">
          <cell r="C17" t="str">
            <v>김가령</v>
          </cell>
          <cell r="E17" t="str">
            <v>주례여자중</v>
          </cell>
          <cell r="F17" t="str">
            <v>4.38</v>
          </cell>
          <cell r="G17" t="str">
            <v>-0.2</v>
          </cell>
        </row>
        <row r="18">
          <cell r="C18" t="str">
            <v>김희은</v>
          </cell>
          <cell r="E18" t="str">
            <v>울산스포츠과학중</v>
          </cell>
          <cell r="F18" t="str">
            <v>4.05</v>
          </cell>
          <cell r="G18" t="str">
            <v>-0.9</v>
          </cell>
        </row>
      </sheetData>
      <sheetData sheetId="3">
        <row r="11">
          <cell r="C11" t="str">
            <v>임사랑</v>
          </cell>
          <cell r="E11" t="str">
            <v>전라중</v>
          </cell>
          <cell r="F11" t="str">
            <v>11.58</v>
          </cell>
          <cell r="G11" t="str">
            <v>-0.1</v>
          </cell>
        </row>
        <row r="12">
          <cell r="C12" t="str">
            <v>김나영</v>
          </cell>
          <cell r="E12" t="str">
            <v>가좌여자중</v>
          </cell>
          <cell r="F12" t="str">
            <v>10.98</v>
          </cell>
          <cell r="G12" t="str">
            <v>-2.9</v>
          </cell>
        </row>
        <row r="13">
          <cell r="C13" t="str">
            <v>진효우</v>
          </cell>
          <cell r="E13" t="str">
            <v>경수중</v>
          </cell>
          <cell r="F13" t="str">
            <v>10.65</v>
          </cell>
          <cell r="G13">
            <v>-0.2</v>
          </cell>
        </row>
        <row r="14">
          <cell r="C14" t="str">
            <v>최연서</v>
          </cell>
          <cell r="E14" t="str">
            <v>전라중</v>
          </cell>
          <cell r="F14" t="str">
            <v>10.39</v>
          </cell>
          <cell r="G14" t="str">
            <v>-0.3</v>
          </cell>
        </row>
        <row r="15">
          <cell r="C15" t="str">
            <v>이정아</v>
          </cell>
          <cell r="E15" t="str">
            <v>와동중</v>
          </cell>
          <cell r="F15" t="str">
            <v>10.37</v>
          </cell>
          <cell r="G15" t="str">
            <v>-1.9</v>
          </cell>
        </row>
        <row r="16">
          <cell r="C16" t="str">
            <v>김다윤</v>
          </cell>
          <cell r="E16" t="str">
            <v>단원중</v>
          </cell>
          <cell r="F16" t="str">
            <v>10.02</v>
          </cell>
          <cell r="G16" t="str">
            <v>0.1</v>
          </cell>
        </row>
        <row r="17">
          <cell r="C17" t="str">
            <v>장지은</v>
          </cell>
          <cell r="E17" t="str">
            <v>시흥중</v>
          </cell>
          <cell r="F17" t="str">
            <v>9.85</v>
          </cell>
          <cell r="G17" t="str">
            <v>-1.5</v>
          </cell>
        </row>
        <row r="18">
          <cell r="C18" t="str">
            <v>정은빈</v>
          </cell>
          <cell r="E18" t="str">
            <v>단원중</v>
          </cell>
          <cell r="F18" t="str">
            <v>9.78</v>
          </cell>
          <cell r="G18" t="str">
            <v>-1.0</v>
          </cell>
        </row>
      </sheetData>
      <sheetData sheetId="4">
        <row r="11">
          <cell r="C11" t="str">
            <v>이혜민</v>
          </cell>
          <cell r="E11" t="str">
            <v>경북체육중</v>
          </cell>
          <cell r="F11" t="str">
            <v>14.53</v>
          </cell>
        </row>
        <row r="12">
          <cell r="C12" t="str">
            <v>이예람</v>
          </cell>
          <cell r="E12" t="str">
            <v>천안오성중</v>
          </cell>
          <cell r="F12" t="str">
            <v>13.71</v>
          </cell>
        </row>
        <row r="13">
          <cell r="C13" t="str">
            <v>김채현</v>
          </cell>
          <cell r="E13" t="str">
            <v>도송중</v>
          </cell>
          <cell r="F13" t="str">
            <v>13.39</v>
          </cell>
        </row>
        <row r="14">
          <cell r="C14" t="str">
            <v>이금비</v>
          </cell>
          <cell r="E14" t="str">
            <v>신성여자중</v>
          </cell>
          <cell r="F14" t="str">
            <v>11.95</v>
          </cell>
        </row>
        <row r="15">
          <cell r="C15" t="str">
            <v>마소영</v>
          </cell>
          <cell r="E15" t="str">
            <v>주례여자중</v>
          </cell>
          <cell r="F15" t="str">
            <v>10.16</v>
          </cell>
        </row>
        <row r="16">
          <cell r="C16" t="str">
            <v>진수향</v>
          </cell>
          <cell r="E16" t="str">
            <v>남원중</v>
          </cell>
          <cell r="F16" t="str">
            <v>9.91</v>
          </cell>
        </row>
        <row r="17">
          <cell r="C17" t="str">
            <v>양채민</v>
          </cell>
          <cell r="E17" t="str">
            <v>전라중</v>
          </cell>
          <cell r="F17" t="str">
            <v>9.70</v>
          </cell>
        </row>
        <row r="18">
          <cell r="C18" t="str">
            <v>함수진</v>
          </cell>
          <cell r="E18" t="str">
            <v>철산중</v>
          </cell>
          <cell r="F18" t="str">
            <v>7.99</v>
          </cell>
        </row>
      </sheetData>
      <sheetData sheetId="5">
        <row r="11">
          <cell r="C11" t="str">
            <v>진수향</v>
          </cell>
          <cell r="E11" t="str">
            <v>남원중</v>
          </cell>
          <cell r="F11" t="str">
            <v>39.98</v>
          </cell>
        </row>
        <row r="12">
          <cell r="C12" t="str">
            <v>이혜민</v>
          </cell>
          <cell r="E12" t="str">
            <v>경북체육중</v>
          </cell>
          <cell r="F12" t="str">
            <v>37.44</v>
          </cell>
        </row>
        <row r="13">
          <cell r="C13" t="str">
            <v>김도연</v>
          </cell>
          <cell r="E13" t="str">
            <v>서생중</v>
          </cell>
          <cell r="F13" t="str">
            <v>26.73</v>
          </cell>
        </row>
        <row r="14">
          <cell r="C14" t="str">
            <v>김주희</v>
          </cell>
          <cell r="E14" t="str">
            <v>서생중</v>
          </cell>
          <cell r="F14" t="str">
            <v>22.59</v>
          </cell>
        </row>
        <row r="15">
          <cell r="C15" t="str">
            <v>함수진</v>
          </cell>
          <cell r="E15" t="str">
            <v>철산중</v>
          </cell>
          <cell r="F15" t="str">
            <v>22.23</v>
          </cell>
        </row>
        <row r="16">
          <cell r="C16" t="str">
            <v>이예나</v>
          </cell>
          <cell r="E16" t="str">
            <v>대청중</v>
          </cell>
          <cell r="F16" t="str">
            <v>16.53</v>
          </cell>
        </row>
      </sheetData>
      <sheetData sheetId="6">
        <row r="11">
          <cell r="C11" t="str">
            <v>송나래</v>
          </cell>
          <cell r="E11" t="str">
            <v>강원체육중</v>
          </cell>
          <cell r="F11" t="str">
            <v>40.75</v>
          </cell>
        </row>
        <row r="12">
          <cell r="C12" t="str">
            <v>최혜원</v>
          </cell>
          <cell r="E12" t="str">
            <v>가좌여자중</v>
          </cell>
          <cell r="F12" t="str">
            <v>35.75</v>
          </cell>
        </row>
        <row r="13">
          <cell r="C13" t="str">
            <v>김예안</v>
          </cell>
          <cell r="E13" t="str">
            <v>대전신일여자중</v>
          </cell>
          <cell r="F13" t="str">
            <v>35.52</v>
          </cell>
        </row>
        <row r="14">
          <cell r="C14" t="str">
            <v>변지선</v>
          </cell>
          <cell r="E14" t="str">
            <v>용인중</v>
          </cell>
          <cell r="F14" t="str">
            <v>35.18</v>
          </cell>
        </row>
        <row r="15">
          <cell r="C15" t="str">
            <v>김도연</v>
          </cell>
          <cell r="E15" t="str">
            <v>서생중</v>
          </cell>
          <cell r="F15" t="str">
            <v>31.27</v>
          </cell>
        </row>
        <row r="16">
          <cell r="C16" t="str">
            <v>양채민</v>
          </cell>
          <cell r="E16" t="str">
            <v>전라중</v>
          </cell>
          <cell r="F16" t="str">
            <v>30.42</v>
          </cell>
        </row>
      </sheetData>
      <sheetData sheetId="7">
        <row r="11">
          <cell r="C11" t="str">
            <v>최윤아</v>
          </cell>
          <cell r="E11" t="str">
            <v>울산스포츠과학중</v>
          </cell>
          <cell r="F11" t="str">
            <v>2,694점</v>
          </cell>
        </row>
        <row r="12">
          <cell r="C12" t="str">
            <v>장난희</v>
          </cell>
          <cell r="E12" t="str">
            <v>세종중</v>
          </cell>
          <cell r="F12" t="str">
            <v>2,616점</v>
          </cell>
        </row>
        <row r="13">
          <cell r="C13" t="str">
            <v>서미주</v>
          </cell>
          <cell r="E13" t="str">
            <v>간석여자중</v>
          </cell>
          <cell r="F13" t="str">
            <v>2,363점</v>
          </cell>
        </row>
        <row r="14">
          <cell r="C14" t="str">
            <v>노은서</v>
          </cell>
          <cell r="E14" t="str">
            <v>탐라중</v>
          </cell>
          <cell r="F14" t="str">
            <v>2,326점</v>
          </cell>
        </row>
        <row r="15">
          <cell r="C15" t="str">
            <v>정지인</v>
          </cell>
          <cell r="E15" t="str">
            <v>부천여자중</v>
          </cell>
          <cell r="F15" t="str">
            <v>2,194점</v>
          </cell>
        </row>
        <row r="16">
          <cell r="C16" t="str">
            <v>주가은</v>
          </cell>
          <cell r="E16" t="str">
            <v>대전송촌중</v>
          </cell>
          <cell r="F16" t="str">
            <v>2,008점</v>
          </cell>
        </row>
        <row r="17">
          <cell r="C17" t="str">
            <v>박성은</v>
          </cell>
          <cell r="E17" t="str">
            <v>강구중</v>
          </cell>
          <cell r="F17" t="str">
            <v>1,841점</v>
          </cell>
        </row>
      </sheetData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0.6</v>
          </cell>
        </row>
        <row r="11">
          <cell r="C11" t="str">
            <v>최명진</v>
          </cell>
          <cell r="E11" t="str">
            <v>이리동중</v>
          </cell>
          <cell r="F11" t="str">
            <v>11.08</v>
          </cell>
        </row>
        <row r="12">
          <cell r="C12" t="str">
            <v>박찬영</v>
          </cell>
          <cell r="E12" t="str">
            <v>용인중</v>
          </cell>
          <cell r="F12" t="str">
            <v>11.94</v>
          </cell>
        </row>
        <row r="13">
          <cell r="C13" t="str">
            <v>차윤오</v>
          </cell>
          <cell r="E13" t="str">
            <v>석우중</v>
          </cell>
          <cell r="F13" t="str">
            <v>12.10</v>
          </cell>
        </row>
        <row r="14">
          <cell r="C14" t="str">
            <v>장수영</v>
          </cell>
          <cell r="E14" t="str">
            <v>월촌중</v>
          </cell>
          <cell r="F14" t="str">
            <v>12.49</v>
          </cell>
        </row>
        <row r="15">
          <cell r="C15" t="str">
            <v>성재혁</v>
          </cell>
          <cell r="E15" t="str">
            <v>전라중</v>
          </cell>
          <cell r="F15" t="str">
            <v>12.62</v>
          </cell>
        </row>
        <row r="16">
          <cell r="C16" t="str">
            <v>최승준</v>
          </cell>
          <cell r="E16" t="str">
            <v>석우중</v>
          </cell>
          <cell r="F16" t="str">
            <v>12.79</v>
          </cell>
        </row>
        <row r="17">
          <cell r="C17" t="str">
            <v>김도환</v>
          </cell>
          <cell r="E17" t="str">
            <v>용인중</v>
          </cell>
          <cell r="F17" t="str">
            <v>12.84</v>
          </cell>
        </row>
        <row r="18">
          <cell r="C18" t="str">
            <v>김도현</v>
          </cell>
          <cell r="E18" t="str">
            <v>석우중</v>
          </cell>
          <cell r="F18" t="str">
            <v>12.91</v>
          </cell>
        </row>
      </sheetData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오민석</v>
          </cell>
          <cell r="E11" t="str">
            <v>상장중</v>
          </cell>
          <cell r="F11" t="str">
            <v>56.07</v>
          </cell>
        </row>
        <row r="12">
          <cell r="C12" t="str">
            <v>장현빈</v>
          </cell>
          <cell r="E12" t="str">
            <v>합포중</v>
          </cell>
          <cell r="F12" t="str">
            <v>56.07</v>
          </cell>
        </row>
        <row r="13">
          <cell r="C13" t="str">
            <v>오예준</v>
          </cell>
          <cell r="E13" t="str">
            <v>인천남중</v>
          </cell>
          <cell r="F13" t="str">
            <v>56.17</v>
          </cell>
        </row>
        <row r="14">
          <cell r="C14" t="str">
            <v>김건우</v>
          </cell>
          <cell r="E14" t="str">
            <v>이리동중</v>
          </cell>
          <cell r="F14" t="str">
            <v>56.99</v>
          </cell>
        </row>
        <row r="15">
          <cell r="C15" t="str">
            <v>정병준</v>
          </cell>
          <cell r="E15" t="str">
            <v>전곡중</v>
          </cell>
          <cell r="F15" t="str">
            <v>58.47</v>
          </cell>
        </row>
        <row r="16">
          <cell r="C16" t="str">
            <v>문준서</v>
          </cell>
          <cell r="E16" t="str">
            <v>대덕중</v>
          </cell>
          <cell r="F16" t="str">
            <v>1:00.56</v>
          </cell>
        </row>
        <row r="17">
          <cell r="C17" t="str">
            <v>김민기</v>
          </cell>
          <cell r="E17" t="str">
            <v>덕정중</v>
          </cell>
          <cell r="F17" t="str">
            <v>1:02.27</v>
          </cell>
        </row>
      </sheetData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김승엽</v>
          </cell>
          <cell r="E11" t="str">
            <v>대전체육중</v>
          </cell>
          <cell r="F11" t="str">
            <v>4:27.66</v>
          </cell>
        </row>
        <row r="12">
          <cell r="C12" t="str">
            <v>이영범</v>
          </cell>
          <cell r="E12" t="str">
            <v>성보중</v>
          </cell>
          <cell r="F12" t="str">
            <v>4:27.80</v>
          </cell>
        </row>
        <row r="13">
          <cell r="C13" t="str">
            <v>박성문</v>
          </cell>
          <cell r="E13" t="str">
            <v>서천중</v>
          </cell>
          <cell r="F13" t="str">
            <v>4:29.07</v>
          </cell>
        </row>
        <row r="14">
          <cell r="C14" t="str">
            <v>김예찬</v>
          </cell>
          <cell r="E14" t="str">
            <v>천안오성중</v>
          </cell>
          <cell r="F14" t="str">
            <v>4:39.96</v>
          </cell>
        </row>
        <row r="15">
          <cell r="C15" t="str">
            <v>정민우</v>
          </cell>
          <cell r="E15" t="str">
            <v>석정중</v>
          </cell>
          <cell r="F15" t="str">
            <v>4:40.32</v>
          </cell>
        </row>
        <row r="16">
          <cell r="C16" t="str">
            <v>유형원</v>
          </cell>
          <cell r="E16" t="str">
            <v>배문중</v>
          </cell>
          <cell r="F16" t="str">
            <v>4:41.07</v>
          </cell>
        </row>
        <row r="17">
          <cell r="C17" t="str">
            <v>김권율</v>
          </cell>
          <cell r="E17" t="str">
            <v>경기체육중</v>
          </cell>
          <cell r="F17" t="str">
            <v>4:43.68</v>
          </cell>
        </row>
        <row r="18">
          <cell r="C18" t="str">
            <v>권재윤</v>
          </cell>
          <cell r="E18" t="str">
            <v>점촌중</v>
          </cell>
          <cell r="F18" t="str">
            <v>4:45.78</v>
          </cell>
        </row>
      </sheetData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멀리"/>
      <sheetName val="창"/>
    </sheetNames>
    <sheetDataSet>
      <sheetData sheetId="0">
        <row r="11">
          <cell r="C11" t="str">
            <v>김영현</v>
          </cell>
          <cell r="E11" t="str">
            <v>합포중</v>
          </cell>
          <cell r="F11" t="str">
            <v>5.35</v>
          </cell>
          <cell r="G11" t="str">
            <v>-0.0</v>
          </cell>
        </row>
        <row r="12">
          <cell r="C12" t="str">
            <v>이성진</v>
          </cell>
          <cell r="E12" t="str">
            <v>광명북중</v>
          </cell>
          <cell r="F12" t="str">
            <v>5.21</v>
          </cell>
          <cell r="G12" t="str">
            <v>-0.4</v>
          </cell>
        </row>
        <row r="13">
          <cell r="C13" t="str">
            <v>권혁찬</v>
          </cell>
          <cell r="E13" t="str">
            <v>능곡중</v>
          </cell>
          <cell r="F13" t="str">
            <v>5.17</v>
          </cell>
          <cell r="G13" t="str">
            <v>-0.7</v>
          </cell>
        </row>
        <row r="14">
          <cell r="C14" t="str">
            <v>강재혁</v>
          </cell>
          <cell r="E14" t="str">
            <v>제주중</v>
          </cell>
          <cell r="F14" t="str">
            <v>5.16</v>
          </cell>
          <cell r="G14" t="str">
            <v>-0.4</v>
          </cell>
        </row>
        <row r="15">
          <cell r="C15" t="str">
            <v>이세현</v>
          </cell>
          <cell r="E15" t="str">
            <v>울산스포츠과학중</v>
          </cell>
          <cell r="F15" t="str">
            <v>4.96</v>
          </cell>
          <cell r="G15" t="str">
            <v>0.0</v>
          </cell>
        </row>
        <row r="16">
          <cell r="C16" t="str">
            <v>변지민</v>
          </cell>
          <cell r="E16" t="str">
            <v>경수중</v>
          </cell>
          <cell r="F16" t="str">
            <v>4.95</v>
          </cell>
          <cell r="G16" t="str">
            <v>1.0</v>
          </cell>
        </row>
        <row r="17">
          <cell r="C17" t="str">
            <v>양유빈</v>
          </cell>
          <cell r="E17" t="str">
            <v>대전송촌중</v>
          </cell>
          <cell r="F17" t="str">
            <v>4.94</v>
          </cell>
          <cell r="G17" t="str">
            <v>-0.4</v>
          </cell>
        </row>
        <row r="18">
          <cell r="C18" t="str">
            <v>김기준</v>
          </cell>
          <cell r="E18" t="str">
            <v>송운중</v>
          </cell>
          <cell r="F18" t="str">
            <v>4.82</v>
          </cell>
          <cell r="G18" t="str">
            <v>0.7</v>
          </cell>
        </row>
      </sheetData>
      <sheetData sheetId="1">
        <row r="11">
          <cell r="C11" t="str">
            <v>권민우</v>
          </cell>
          <cell r="E11" t="str">
            <v>천안오성중</v>
          </cell>
          <cell r="F11" t="str">
            <v>46.36</v>
          </cell>
        </row>
        <row r="12">
          <cell r="C12" t="str">
            <v>이민우</v>
          </cell>
          <cell r="E12" t="str">
            <v>전북체육중</v>
          </cell>
          <cell r="F12" t="str">
            <v>43.34</v>
          </cell>
        </row>
        <row r="13">
          <cell r="C13" t="str">
            <v>이남규</v>
          </cell>
          <cell r="E13" t="str">
            <v>천안오성중</v>
          </cell>
          <cell r="F13" t="str">
            <v>40.38</v>
          </cell>
        </row>
        <row r="14">
          <cell r="C14" t="str">
            <v>윤현석</v>
          </cell>
          <cell r="E14" t="str">
            <v>조치원중</v>
          </cell>
          <cell r="F14" t="str">
            <v>37.91</v>
          </cell>
        </row>
        <row r="15">
          <cell r="C15" t="str">
            <v>장하진</v>
          </cell>
          <cell r="E15" t="str">
            <v>대전대신중</v>
          </cell>
          <cell r="F15" t="str">
            <v>35.80</v>
          </cell>
        </row>
        <row r="16">
          <cell r="C16" t="str">
            <v>김구</v>
          </cell>
          <cell r="E16" t="str">
            <v>삼성중</v>
          </cell>
          <cell r="F16" t="str">
            <v>31.30</v>
          </cell>
        </row>
        <row r="17">
          <cell r="C17" t="str">
            <v>장인태</v>
          </cell>
          <cell r="E17" t="str">
            <v>조치원중</v>
          </cell>
          <cell r="F17" t="str">
            <v>28.92</v>
          </cell>
        </row>
        <row r="18">
          <cell r="C18" t="str">
            <v>강승모</v>
          </cell>
          <cell r="E18" t="str">
            <v>대전송촌중</v>
          </cell>
          <cell r="F18" t="str">
            <v>24.59</v>
          </cell>
        </row>
      </sheetData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-0.1</v>
          </cell>
        </row>
        <row r="11">
          <cell r="C11" t="str">
            <v>이현채</v>
          </cell>
          <cell r="E11" t="str">
            <v>전라중</v>
          </cell>
          <cell r="F11" t="str">
            <v>13.11</v>
          </cell>
        </row>
        <row r="12">
          <cell r="C12" t="str">
            <v>좌유나</v>
          </cell>
          <cell r="E12" t="str">
            <v>신성여자중</v>
          </cell>
          <cell r="F12" t="str">
            <v>13.19</v>
          </cell>
        </row>
        <row r="13">
          <cell r="C13" t="str">
            <v>장수인</v>
          </cell>
          <cell r="E13" t="str">
            <v>울산스포츠과학중</v>
          </cell>
          <cell r="F13" t="str">
            <v>13.22</v>
          </cell>
        </row>
        <row r="14">
          <cell r="C14" t="str">
            <v>정지우</v>
          </cell>
          <cell r="E14" t="str">
            <v>월촌중</v>
          </cell>
          <cell r="F14" t="str">
            <v>13.24</v>
          </cell>
        </row>
        <row r="15">
          <cell r="C15" t="str">
            <v>김예리</v>
          </cell>
          <cell r="E15" t="str">
            <v>월촌중</v>
          </cell>
          <cell r="F15" t="str">
            <v>13.50</v>
          </cell>
        </row>
        <row r="16">
          <cell r="C16" t="str">
            <v>박예서</v>
          </cell>
          <cell r="E16" t="str">
            <v>우석중</v>
          </cell>
          <cell r="F16" t="str">
            <v>14.06</v>
          </cell>
        </row>
        <row r="17">
          <cell r="C17" t="str">
            <v>김소원</v>
          </cell>
          <cell r="E17" t="str">
            <v>성보중</v>
          </cell>
          <cell r="F17" t="str">
            <v>14.10</v>
          </cell>
        </row>
        <row r="18">
          <cell r="C18" t="str">
            <v>박은서</v>
          </cell>
          <cell r="E18" t="str">
            <v>대경중</v>
          </cell>
          <cell r="F18" t="str">
            <v>15.01</v>
          </cell>
        </row>
      </sheetData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권현진</v>
          </cell>
          <cell r="E11" t="str">
            <v>안동길주중</v>
          </cell>
          <cell r="F11" t="str">
            <v>1:03.52</v>
          </cell>
        </row>
        <row r="12">
          <cell r="C12" t="str">
            <v>공지민</v>
          </cell>
          <cell r="E12" t="str">
            <v>흥진중</v>
          </cell>
          <cell r="F12" t="str">
            <v>1:04.45</v>
          </cell>
        </row>
        <row r="13">
          <cell r="C13" t="str">
            <v>김지민</v>
          </cell>
          <cell r="E13" t="str">
            <v>성일중</v>
          </cell>
          <cell r="F13" t="str">
            <v>1:06.63</v>
          </cell>
        </row>
        <row r="14">
          <cell r="C14" t="str">
            <v>오미화</v>
          </cell>
          <cell r="E14" t="str">
            <v>인화여자중</v>
          </cell>
          <cell r="F14" t="str">
            <v>1:08.20</v>
          </cell>
        </row>
        <row r="15">
          <cell r="C15" t="str">
            <v>정민지</v>
          </cell>
          <cell r="E15" t="str">
            <v>안동길주중</v>
          </cell>
          <cell r="F15" t="str">
            <v>1:09.98</v>
          </cell>
        </row>
        <row r="16">
          <cell r="C16" t="str">
            <v>강예다</v>
          </cell>
          <cell r="E16" t="str">
            <v>덕정중</v>
          </cell>
          <cell r="F16" t="str">
            <v>1:13.73</v>
          </cell>
        </row>
        <row r="17">
          <cell r="C17" t="str">
            <v>정서현</v>
          </cell>
          <cell r="E17" t="str">
            <v>경기경안중</v>
          </cell>
          <cell r="F17" t="str">
            <v>1:15.97</v>
          </cell>
        </row>
        <row r="18">
          <cell r="C18" t="str">
            <v>강현경</v>
          </cell>
          <cell r="E18" t="str">
            <v>조치원중</v>
          </cell>
          <cell r="F18" t="str">
            <v>1:16.03</v>
          </cell>
        </row>
      </sheetData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홍지승</v>
          </cell>
          <cell r="E11" t="str">
            <v>천안오성중</v>
          </cell>
          <cell r="F11" t="str">
            <v>5:04.91</v>
          </cell>
        </row>
        <row r="12">
          <cell r="C12" t="str">
            <v>이미지</v>
          </cell>
          <cell r="E12" t="str">
            <v>대전체육중</v>
          </cell>
          <cell r="F12" t="str">
            <v>5:08.77</v>
          </cell>
        </row>
        <row r="13">
          <cell r="C13" t="str">
            <v>이민지</v>
          </cell>
          <cell r="E13" t="str">
            <v>대전체육중</v>
          </cell>
          <cell r="F13" t="str">
            <v>5:09.29</v>
          </cell>
        </row>
        <row r="14">
          <cell r="C14" t="str">
            <v>김보미</v>
          </cell>
          <cell r="E14" t="str">
            <v>용인중</v>
          </cell>
          <cell r="F14" t="str">
            <v>5:16.59</v>
          </cell>
        </row>
        <row r="15">
          <cell r="C15" t="str">
            <v>이예솔</v>
          </cell>
          <cell r="E15" t="str">
            <v>문경여자중</v>
          </cell>
          <cell r="F15" t="str">
            <v>5:21.68</v>
          </cell>
        </row>
        <row r="16">
          <cell r="C16" t="str">
            <v>김소윤</v>
          </cell>
          <cell r="E16" t="str">
            <v>이현중</v>
          </cell>
          <cell r="F16" t="str">
            <v>5:39.18</v>
          </cell>
        </row>
        <row r="17">
          <cell r="C17" t="str">
            <v>임지우</v>
          </cell>
          <cell r="E17" t="str">
            <v>부천여자중</v>
          </cell>
          <cell r="F17" t="str">
            <v>5:43.16</v>
          </cell>
        </row>
        <row r="18">
          <cell r="C18" t="str">
            <v>이서진</v>
          </cell>
          <cell r="E18" t="str">
            <v>부천여자중</v>
          </cell>
          <cell r="F18" t="str">
            <v>5:50.54</v>
          </cell>
        </row>
      </sheetData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멀리"/>
      <sheetName val="창"/>
    </sheetNames>
    <sheetDataSet>
      <sheetData sheetId="0">
        <row r="11">
          <cell r="C11" t="str">
            <v>최연서</v>
          </cell>
          <cell r="E11" t="str">
            <v>전라중</v>
          </cell>
          <cell r="F11" t="str">
            <v>4.92</v>
          </cell>
          <cell r="G11" t="str">
            <v>-0.9</v>
          </cell>
        </row>
        <row r="12">
          <cell r="C12" t="str">
            <v>최혜지</v>
          </cell>
          <cell r="E12" t="str">
            <v>부원여자중</v>
          </cell>
          <cell r="F12" t="str">
            <v>4.72</v>
          </cell>
          <cell r="G12" t="str">
            <v>-1.0</v>
          </cell>
        </row>
        <row r="13">
          <cell r="C13" t="str">
            <v>박소연</v>
          </cell>
          <cell r="E13" t="str">
            <v>부원여자중</v>
          </cell>
          <cell r="F13" t="str">
            <v>4.12</v>
          </cell>
          <cell r="G13" t="str">
            <v>-0.1</v>
          </cell>
        </row>
      </sheetData>
      <sheetData sheetId="1">
        <row r="11">
          <cell r="C11" t="str">
            <v>김주희</v>
          </cell>
          <cell r="E11" t="str">
            <v>서생중</v>
          </cell>
          <cell r="F11" t="str">
            <v>30.15</v>
          </cell>
        </row>
        <row r="12">
          <cell r="C12" t="str">
            <v>유혜정</v>
          </cell>
          <cell r="E12" t="str">
            <v>가좌여자중</v>
          </cell>
          <cell r="F12" t="str">
            <v>29.09</v>
          </cell>
        </row>
        <row r="13">
          <cell r="C13" t="str">
            <v>마소영</v>
          </cell>
          <cell r="E13" t="str">
            <v>주례여자중</v>
          </cell>
          <cell r="F13" t="str">
            <v>24.15</v>
          </cell>
        </row>
      </sheetData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G8" t="str">
            <v>2.5</v>
          </cell>
        </row>
        <row r="11">
          <cell r="C11" t="str">
            <v>이정우</v>
          </cell>
          <cell r="E11" t="str">
            <v>충남서정초</v>
          </cell>
          <cell r="F11" t="str">
            <v>10.82</v>
          </cell>
        </row>
        <row r="12">
          <cell r="C12" t="str">
            <v>이찬기</v>
          </cell>
          <cell r="E12" t="str">
            <v>충남서정초</v>
          </cell>
          <cell r="F12" t="str">
            <v>11.34</v>
          </cell>
        </row>
        <row r="13">
          <cell r="C13" t="str">
            <v>이기동</v>
          </cell>
          <cell r="E13" t="str">
            <v>홍성초</v>
          </cell>
          <cell r="F13" t="str">
            <v>11.56</v>
          </cell>
        </row>
        <row r="14">
          <cell r="C14" t="str">
            <v>이재준</v>
          </cell>
          <cell r="E14" t="str">
            <v>광양칠성초</v>
          </cell>
          <cell r="F14" t="str">
            <v>11.60</v>
          </cell>
        </row>
        <row r="15">
          <cell r="C15" t="str">
            <v>이수형</v>
          </cell>
          <cell r="E15" t="str">
            <v>경기서면초</v>
          </cell>
          <cell r="F15" t="str">
            <v>11.66</v>
          </cell>
        </row>
        <row r="16">
          <cell r="C16" t="str">
            <v>박종훈</v>
          </cell>
          <cell r="E16" t="str">
            <v>경북다산초</v>
          </cell>
          <cell r="F16" t="str">
            <v>11.70</v>
          </cell>
        </row>
        <row r="17">
          <cell r="C17" t="str">
            <v>강민의</v>
          </cell>
          <cell r="E17" t="str">
            <v>전남벌교초</v>
          </cell>
          <cell r="F17" t="str">
            <v>11.71</v>
          </cell>
        </row>
        <row r="18">
          <cell r="C18" t="str">
            <v>윤태이</v>
          </cell>
          <cell r="E18" t="str">
            <v>충주용산초</v>
          </cell>
          <cell r="F18" t="str">
            <v>11.86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2.1</v>
          </cell>
        </row>
        <row r="11">
          <cell r="C11" t="str">
            <v>김현태</v>
          </cell>
          <cell r="E11" t="str">
            <v>대구체육고</v>
          </cell>
          <cell r="F11" t="str">
            <v>14.86</v>
          </cell>
          <cell r="G11" t="str">
            <v>참고기록</v>
          </cell>
        </row>
        <row r="12">
          <cell r="C12" t="str">
            <v>장윤성</v>
          </cell>
          <cell r="E12" t="str">
            <v>경기모바일과학고</v>
          </cell>
          <cell r="F12" t="str">
            <v>15.21</v>
          </cell>
        </row>
        <row r="13">
          <cell r="C13" t="str">
            <v>신의진</v>
          </cell>
          <cell r="E13" t="str">
            <v>경남체육고</v>
          </cell>
          <cell r="F13" t="str">
            <v>15.40</v>
          </cell>
        </row>
        <row r="14">
          <cell r="C14" t="str">
            <v>최호석</v>
          </cell>
          <cell r="E14" t="str">
            <v>서울체육고</v>
          </cell>
          <cell r="F14" t="str">
            <v>15.76</v>
          </cell>
        </row>
        <row r="15">
          <cell r="C15" t="str">
            <v>최현식</v>
          </cell>
          <cell r="E15" t="str">
            <v>대구체육고</v>
          </cell>
          <cell r="F15" t="str">
            <v>16.47</v>
          </cell>
        </row>
      </sheetData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G8" t="str">
            <v>1.4</v>
          </cell>
        </row>
        <row r="11">
          <cell r="C11" t="str">
            <v>편찬호</v>
          </cell>
          <cell r="E11" t="str">
            <v>충남서정초</v>
          </cell>
          <cell r="F11" t="str">
            <v>11.96</v>
          </cell>
        </row>
        <row r="12">
          <cell r="C12" t="str">
            <v>배두일</v>
          </cell>
          <cell r="E12" t="str">
            <v>경기서면초</v>
          </cell>
          <cell r="F12" t="str">
            <v>12.62</v>
          </cell>
        </row>
        <row r="13">
          <cell r="C13" t="str">
            <v>김선우</v>
          </cell>
          <cell r="E13" t="str">
            <v>충주성남초</v>
          </cell>
          <cell r="F13" t="str">
            <v>13.05</v>
          </cell>
        </row>
        <row r="14">
          <cell r="C14" t="str">
            <v>강현서</v>
          </cell>
          <cell r="E14" t="str">
            <v>서울강신초</v>
          </cell>
          <cell r="F14" t="str">
            <v>13.45</v>
          </cell>
        </row>
        <row r="15">
          <cell r="C15" t="str">
            <v>황두현</v>
          </cell>
          <cell r="E15" t="str">
            <v>전북상하초</v>
          </cell>
          <cell r="F15" t="str">
            <v>13.50</v>
          </cell>
        </row>
        <row r="16">
          <cell r="C16" t="str">
            <v>조필상</v>
          </cell>
          <cell r="E16" t="str">
            <v>서울강신초</v>
          </cell>
          <cell r="F16" t="str">
            <v>13.54</v>
          </cell>
        </row>
        <row r="17">
          <cell r="C17" t="str">
            <v>박재형</v>
          </cell>
          <cell r="E17" t="str">
            <v>서울강신초</v>
          </cell>
          <cell r="F17" t="str">
            <v>13.65</v>
          </cell>
        </row>
        <row r="18">
          <cell r="C18" t="str">
            <v>김동욱</v>
          </cell>
          <cell r="E18" t="str">
            <v>이리모현초</v>
          </cell>
          <cell r="F18" t="str">
            <v>13.84</v>
          </cell>
        </row>
      </sheetData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G8" t="str">
            <v>1.9</v>
          </cell>
        </row>
        <row r="11">
          <cell r="C11" t="str">
            <v>황두현</v>
          </cell>
          <cell r="E11" t="str">
            <v>전북상하초</v>
          </cell>
          <cell r="F11" t="str">
            <v>27.79</v>
          </cell>
        </row>
        <row r="12">
          <cell r="C12" t="str">
            <v>이민규</v>
          </cell>
          <cell r="E12" t="str">
            <v>홍성초</v>
          </cell>
          <cell r="F12" t="str">
            <v>28.15</v>
          </cell>
        </row>
        <row r="13">
          <cell r="C13" t="str">
            <v>김동욱</v>
          </cell>
          <cell r="E13" t="str">
            <v>이리모현초</v>
          </cell>
          <cell r="F13" t="str">
            <v>28.63</v>
          </cell>
        </row>
        <row r="14">
          <cell r="C14" t="str">
            <v>복주환</v>
          </cell>
          <cell r="E14" t="str">
            <v>충남서정초</v>
          </cell>
        </row>
        <row r="15">
          <cell r="C15" t="str">
            <v>최진호</v>
          </cell>
          <cell r="E15" t="str">
            <v>서울남부초</v>
          </cell>
          <cell r="F15" t="str">
            <v>29.04</v>
          </cell>
        </row>
        <row r="16">
          <cell r="C16" t="str">
            <v>박도원</v>
          </cell>
          <cell r="E16" t="str">
            <v>전남해남서초</v>
          </cell>
        </row>
        <row r="17">
          <cell r="C17" t="str">
            <v>황준호</v>
          </cell>
          <cell r="E17" t="str">
            <v>부평남초</v>
          </cell>
          <cell r="F17" t="str">
            <v>29.81</v>
          </cell>
        </row>
      </sheetData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노동열</v>
          </cell>
          <cell r="E11" t="str">
            <v>전북상하초</v>
          </cell>
          <cell r="F11" t="str">
            <v>2:19.13</v>
          </cell>
        </row>
        <row r="12">
          <cell r="C12" t="str">
            <v>이은성</v>
          </cell>
          <cell r="E12" t="str">
            <v>천안일봉초</v>
          </cell>
          <cell r="F12" t="str">
            <v>2:19.98</v>
          </cell>
        </row>
        <row r="13">
          <cell r="C13" t="str">
            <v>손태욱</v>
          </cell>
          <cell r="E13" t="str">
            <v>부평남초</v>
          </cell>
          <cell r="F13" t="str">
            <v>2:22.39</v>
          </cell>
        </row>
        <row r="14">
          <cell r="C14" t="str">
            <v>최진호</v>
          </cell>
          <cell r="E14" t="str">
            <v>서울남부초</v>
          </cell>
          <cell r="F14" t="str">
            <v>2:26.68</v>
          </cell>
        </row>
        <row r="15">
          <cell r="C15" t="str">
            <v>이명지</v>
          </cell>
          <cell r="E15" t="str">
            <v>대전용전초</v>
          </cell>
          <cell r="F15" t="str">
            <v>2:26.99</v>
          </cell>
        </row>
        <row r="16">
          <cell r="C16" t="str">
            <v>이민규</v>
          </cell>
          <cell r="E16" t="str">
            <v>홍성초</v>
          </cell>
          <cell r="F16" t="str">
            <v>2:28.59</v>
          </cell>
        </row>
        <row r="17">
          <cell r="C17" t="str">
            <v>박대영</v>
          </cell>
          <cell r="E17" t="str">
            <v>인천일신초</v>
          </cell>
          <cell r="F17" t="str">
            <v>2:43.16</v>
          </cell>
        </row>
      </sheetData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멀리"/>
      <sheetName val="포환"/>
    </sheetNames>
    <sheetDataSet>
      <sheetData sheetId="0">
        <row r="11">
          <cell r="C11" t="str">
            <v>하도훈</v>
          </cell>
          <cell r="E11" t="str">
            <v>대전탄방초</v>
          </cell>
          <cell r="F11" t="str">
            <v>1.45</v>
          </cell>
        </row>
        <row r="12">
          <cell r="C12" t="str">
            <v>이우혁</v>
          </cell>
          <cell r="E12" t="str">
            <v>논산부창초</v>
          </cell>
          <cell r="F12" t="str">
            <v>1.40</v>
          </cell>
        </row>
        <row r="13">
          <cell r="C13" t="str">
            <v>장시원</v>
          </cell>
          <cell r="E13" t="str">
            <v>전북봉서초</v>
          </cell>
          <cell r="F13" t="str">
            <v>1.40</v>
          </cell>
        </row>
      </sheetData>
      <sheetData sheetId="1">
        <row r="11">
          <cell r="C11" t="str">
            <v>김유민</v>
          </cell>
          <cell r="E11" t="str">
            <v>전북이리초</v>
          </cell>
          <cell r="F11" t="str">
            <v>5.27</v>
          </cell>
          <cell r="G11" t="str">
            <v>0.5</v>
          </cell>
        </row>
        <row r="12">
          <cell r="C12" t="str">
            <v>이우혁</v>
          </cell>
          <cell r="E12" t="str">
            <v>논산부창초</v>
          </cell>
          <cell r="F12" t="str">
            <v>5.06</v>
          </cell>
          <cell r="G12" t="str">
            <v>-0.1</v>
          </cell>
        </row>
        <row r="13">
          <cell r="C13" t="str">
            <v>신민준</v>
          </cell>
          <cell r="E13" t="str">
            <v>울산농서초</v>
          </cell>
          <cell r="F13" t="str">
            <v>5.04</v>
          </cell>
          <cell r="G13" t="str">
            <v>-0.3</v>
          </cell>
        </row>
        <row r="14">
          <cell r="C14" t="str">
            <v>김진욱</v>
          </cell>
          <cell r="E14" t="str">
            <v>경북벽진초</v>
          </cell>
          <cell r="F14" t="str">
            <v>4.71</v>
          </cell>
          <cell r="G14" t="str">
            <v>-0.6</v>
          </cell>
        </row>
        <row r="15">
          <cell r="C15" t="str">
            <v>김선우</v>
          </cell>
          <cell r="E15" t="str">
            <v>충주성남초</v>
          </cell>
          <cell r="F15" t="str">
            <v>4.63</v>
          </cell>
          <cell r="G15" t="str">
            <v>0.5</v>
          </cell>
        </row>
        <row r="16">
          <cell r="C16" t="str">
            <v>임정묵</v>
          </cell>
          <cell r="E16" t="str">
            <v>대전현암초</v>
          </cell>
          <cell r="F16" t="str">
            <v>4.57</v>
          </cell>
          <cell r="G16" t="str">
            <v>0.6</v>
          </cell>
        </row>
        <row r="17">
          <cell r="C17" t="str">
            <v>박재형</v>
          </cell>
          <cell r="E17" t="str">
            <v>서울강신초</v>
          </cell>
          <cell r="F17" t="str">
            <v>4.50</v>
          </cell>
          <cell r="G17" t="str">
            <v>-1.2</v>
          </cell>
        </row>
        <row r="18">
          <cell r="C18" t="str">
            <v>정승찬</v>
          </cell>
          <cell r="E18" t="str">
            <v>전북봉서초</v>
          </cell>
          <cell r="F18" t="str">
            <v>4.43</v>
          </cell>
          <cell r="G18" t="str">
            <v>0.2</v>
          </cell>
        </row>
      </sheetData>
      <sheetData sheetId="2">
        <row r="11">
          <cell r="C11" t="str">
            <v>손창현</v>
          </cell>
          <cell r="E11" t="str">
            <v>구미인덕초</v>
          </cell>
          <cell r="F11" t="str">
            <v>17.31</v>
          </cell>
        </row>
        <row r="12">
          <cell r="C12" t="str">
            <v>김강중</v>
          </cell>
          <cell r="E12" t="str">
            <v>오정초</v>
          </cell>
          <cell r="F12" t="str">
            <v>16.53</v>
          </cell>
        </row>
        <row r="13">
          <cell r="C13" t="str">
            <v>이시원</v>
          </cell>
          <cell r="E13" t="str">
            <v>충북동성초</v>
          </cell>
          <cell r="F13" t="str">
            <v>15.51</v>
          </cell>
        </row>
        <row r="14">
          <cell r="C14" t="str">
            <v>위현준</v>
          </cell>
          <cell r="E14" t="str">
            <v>서산석림초</v>
          </cell>
          <cell r="F14" t="str">
            <v>15.51</v>
          </cell>
        </row>
        <row r="15">
          <cell r="C15" t="str">
            <v>김승민</v>
          </cell>
          <cell r="E15" t="str">
            <v>전남암태초</v>
          </cell>
          <cell r="F15" t="str">
            <v>13.73</v>
          </cell>
        </row>
        <row r="16">
          <cell r="C16" t="str">
            <v>이수환</v>
          </cell>
          <cell r="E16" t="str">
            <v>전북이리초</v>
          </cell>
          <cell r="F16" t="str">
            <v>13.14</v>
          </cell>
        </row>
        <row r="17">
          <cell r="C17" t="str">
            <v>김연우</v>
          </cell>
          <cell r="E17" t="str">
            <v>인천일신초</v>
          </cell>
          <cell r="F17" t="str">
            <v>11.20</v>
          </cell>
        </row>
        <row r="18">
          <cell r="C18" t="str">
            <v>이서준</v>
          </cell>
          <cell r="E18" t="str">
            <v>세종조치원대동초</v>
          </cell>
          <cell r="F18" t="str">
            <v>10.62</v>
          </cell>
        </row>
      </sheetData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이찬기 편찬호 복주환 이정우</v>
          </cell>
          <cell r="E11" t="str">
            <v>충남서정초</v>
          </cell>
          <cell r="F11" t="str">
            <v>53.40</v>
          </cell>
        </row>
        <row r="12">
          <cell r="C12" t="str">
            <v>이예성 강현서 박재형 조필상</v>
          </cell>
          <cell r="E12" t="str">
            <v>서울강신초</v>
          </cell>
          <cell r="F12" t="str">
            <v>53.60</v>
          </cell>
        </row>
        <row r="13">
          <cell r="C13" t="str">
            <v>성시형 장시원 김주원 정승찬</v>
          </cell>
          <cell r="E13" t="str">
            <v>전북봉서초</v>
          </cell>
          <cell r="F13" t="str">
            <v>57.84</v>
          </cell>
        </row>
        <row r="14">
          <cell r="C14" t="str">
            <v>이륜민 정준성 변상일 김성은</v>
          </cell>
          <cell r="E14" t="str">
            <v>경기군포양정초</v>
          </cell>
          <cell r="F14" t="str">
            <v>59.08</v>
          </cell>
        </row>
        <row r="15">
          <cell r="C15" t="str">
            <v>표세윤 이태민 홍지완 이재혁</v>
          </cell>
          <cell r="E15" t="str">
            <v>전남영광초</v>
          </cell>
          <cell r="F15" t="str">
            <v>59.23</v>
          </cell>
        </row>
        <row r="16">
          <cell r="C16" t="str">
            <v>고동환 황시후 김동협 배태양</v>
          </cell>
          <cell r="E16" t="str">
            <v>광주수문초</v>
          </cell>
          <cell r="F16" t="str">
            <v>1:06.75</v>
          </cell>
        </row>
      </sheetData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G8" t="str">
            <v>1.6</v>
          </cell>
        </row>
        <row r="11">
          <cell r="C11" t="str">
            <v>신채윤</v>
          </cell>
          <cell r="E11" t="str">
            <v>울산농서초</v>
          </cell>
          <cell r="F11" t="str">
            <v>11.65</v>
          </cell>
        </row>
        <row r="12">
          <cell r="C12" t="str">
            <v>노현정</v>
          </cell>
          <cell r="E12" t="str">
            <v>경북다산초</v>
          </cell>
          <cell r="F12" t="str">
            <v>12.13</v>
          </cell>
        </row>
        <row r="13">
          <cell r="C13" t="str">
            <v>김주원</v>
          </cell>
          <cell r="E13" t="str">
            <v>문원초</v>
          </cell>
          <cell r="F13" t="str">
            <v>12.28</v>
          </cell>
        </row>
        <row r="14">
          <cell r="C14" t="str">
            <v>정예은</v>
          </cell>
          <cell r="E14" t="str">
            <v>전남해남서초</v>
          </cell>
          <cell r="F14" t="str">
            <v>12.34</v>
          </cell>
        </row>
        <row r="15">
          <cell r="C15" t="str">
            <v>이채은</v>
          </cell>
          <cell r="E15" t="str">
            <v>인천일신초</v>
          </cell>
          <cell r="F15" t="str">
            <v>12.50</v>
          </cell>
        </row>
        <row r="16">
          <cell r="C16" t="str">
            <v>김민솔</v>
          </cell>
          <cell r="E16" t="str">
            <v>문원초</v>
          </cell>
          <cell r="F16" t="str">
            <v>12.54</v>
          </cell>
        </row>
        <row r="17">
          <cell r="C17" t="str">
            <v>김윤슬</v>
          </cell>
          <cell r="E17" t="str">
            <v>문원초</v>
          </cell>
          <cell r="F17" t="str">
            <v>12.57</v>
          </cell>
        </row>
        <row r="18">
          <cell r="C18" t="str">
            <v>김지아</v>
          </cell>
          <cell r="E18" t="str">
            <v>경기전곡초</v>
          </cell>
          <cell r="F18" t="str">
            <v>12.67</v>
          </cell>
        </row>
      </sheetData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G8" t="str">
            <v>1.2</v>
          </cell>
        </row>
        <row r="11">
          <cell r="C11" t="str">
            <v>기영난</v>
          </cell>
          <cell r="E11" t="str">
            <v>경북다산초</v>
          </cell>
          <cell r="F11" t="str">
            <v>12.70CR</v>
          </cell>
        </row>
        <row r="12">
          <cell r="C12" t="str">
            <v>서한울</v>
          </cell>
          <cell r="E12" t="str">
            <v>세종조치원대동초</v>
          </cell>
          <cell r="F12" t="str">
            <v>13.23</v>
          </cell>
        </row>
        <row r="13">
          <cell r="C13" t="str">
            <v>조수현</v>
          </cell>
          <cell r="E13" t="str">
            <v>경기전곡초</v>
          </cell>
          <cell r="F13" t="str">
            <v>13.32</v>
          </cell>
        </row>
        <row r="14">
          <cell r="C14" t="str">
            <v>박시연</v>
          </cell>
          <cell r="E14" t="str">
            <v>경기금정초</v>
          </cell>
          <cell r="F14" t="str">
            <v>13.54</v>
          </cell>
        </row>
        <row r="15">
          <cell r="C15" t="str">
            <v>박하연</v>
          </cell>
          <cell r="E15" t="str">
            <v>충북영동초</v>
          </cell>
          <cell r="F15" t="str">
            <v>13.70</v>
          </cell>
        </row>
        <row r="16">
          <cell r="C16" t="str">
            <v>이수빈</v>
          </cell>
          <cell r="E16" t="str">
            <v>경기소래초</v>
          </cell>
          <cell r="F16" t="str">
            <v>13.77</v>
          </cell>
        </row>
        <row r="17">
          <cell r="C17" t="str">
            <v>조아형</v>
          </cell>
          <cell r="E17" t="str">
            <v>세종조치원대동초</v>
          </cell>
          <cell r="F17" t="str">
            <v>13.79</v>
          </cell>
        </row>
        <row r="18">
          <cell r="C18" t="str">
            <v>민시윤</v>
          </cell>
          <cell r="E18" t="str">
            <v>충북영동초</v>
          </cell>
          <cell r="F18" t="str">
            <v>14.06</v>
          </cell>
        </row>
      </sheetData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2.6</v>
          </cell>
        </row>
        <row r="11">
          <cell r="C11" t="str">
            <v>기영난</v>
          </cell>
          <cell r="E11" t="str">
            <v>경북다산초</v>
          </cell>
          <cell r="F11" t="str">
            <v>25.74</v>
          </cell>
        </row>
        <row r="12">
          <cell r="C12" t="str">
            <v>서한울</v>
          </cell>
          <cell r="E12" t="str">
            <v>세종조치원대동초</v>
          </cell>
          <cell r="F12" t="str">
            <v>26.99</v>
          </cell>
        </row>
        <row r="13">
          <cell r="C13" t="str">
            <v>이수빈</v>
          </cell>
          <cell r="E13" t="str">
            <v>경기소래초</v>
          </cell>
          <cell r="F13" t="str">
            <v>27.30</v>
          </cell>
        </row>
        <row r="14">
          <cell r="C14" t="str">
            <v>박하연</v>
          </cell>
          <cell r="E14" t="str">
            <v>충북영동초</v>
          </cell>
          <cell r="F14" t="str">
            <v>27.54</v>
          </cell>
        </row>
        <row r="15">
          <cell r="C15" t="str">
            <v>조아형</v>
          </cell>
          <cell r="E15" t="str">
            <v>세종조치원대동초</v>
          </cell>
          <cell r="F15" t="str">
            <v>28.25</v>
          </cell>
        </row>
        <row r="16">
          <cell r="C16" t="str">
            <v>신유희</v>
          </cell>
          <cell r="E16" t="str">
            <v>경기금정초</v>
          </cell>
          <cell r="F16" t="str">
            <v>28.41</v>
          </cell>
        </row>
        <row r="17">
          <cell r="C17" t="str">
            <v>임지수</v>
          </cell>
          <cell r="E17" t="str">
            <v>세종조치원대동초</v>
          </cell>
          <cell r="F17" t="str">
            <v>28.69</v>
          </cell>
        </row>
        <row r="18">
          <cell r="C18" t="str">
            <v>이승서</v>
          </cell>
          <cell r="E18" t="str">
            <v>경기소래초</v>
          </cell>
          <cell r="F18" t="str">
            <v>29.12</v>
          </cell>
        </row>
      </sheetData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박민주</v>
          </cell>
          <cell r="E11" t="str">
            <v>경남사천초</v>
          </cell>
          <cell r="F11" t="str">
            <v>2:16.34CR</v>
          </cell>
        </row>
        <row r="12">
          <cell r="C12" t="str">
            <v>최지우</v>
          </cell>
          <cell r="E12" t="str">
            <v>구례중앙초</v>
          </cell>
          <cell r="F12" t="str">
            <v>2:24.76</v>
          </cell>
        </row>
        <row r="13">
          <cell r="C13" t="str">
            <v>김정아</v>
          </cell>
          <cell r="E13" t="str">
            <v>경기가평초</v>
          </cell>
          <cell r="F13" t="str">
            <v>2:28.50</v>
          </cell>
        </row>
        <row r="14">
          <cell r="C14" t="str">
            <v>강나연</v>
          </cell>
          <cell r="E14" t="str">
            <v>충북영동초</v>
          </cell>
          <cell r="F14" t="str">
            <v>2:31.85</v>
          </cell>
        </row>
        <row r="15">
          <cell r="C15" t="str">
            <v>신유희</v>
          </cell>
          <cell r="E15" t="str">
            <v>경기금정초</v>
          </cell>
          <cell r="F15" t="str">
            <v>2:33.03</v>
          </cell>
        </row>
        <row r="16">
          <cell r="C16" t="str">
            <v>김민서</v>
          </cell>
          <cell r="E16" t="str">
            <v>경기전곡초</v>
          </cell>
          <cell r="F16" t="str">
            <v>2:40.15</v>
          </cell>
        </row>
        <row r="17">
          <cell r="C17" t="str">
            <v>김효주</v>
          </cell>
          <cell r="E17" t="str">
            <v>충북영동초</v>
          </cell>
          <cell r="F17" t="str">
            <v>2:40.72</v>
          </cell>
        </row>
        <row r="18">
          <cell r="C18" t="str">
            <v>권도희</v>
          </cell>
          <cell r="E18" t="str">
            <v>문원초</v>
          </cell>
          <cell r="F18" t="str">
            <v>2:42.67</v>
          </cell>
        </row>
      </sheetData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멀리"/>
      <sheetName val="포환"/>
    </sheetNames>
    <sheetDataSet>
      <sheetData sheetId="0">
        <row r="11">
          <cell r="C11" t="str">
            <v>김은수</v>
          </cell>
          <cell r="E11" t="str">
            <v>전북고창초</v>
          </cell>
          <cell r="F11" t="str">
            <v>1.58CR</v>
          </cell>
        </row>
        <row r="12">
          <cell r="C12" t="str">
            <v>제희정</v>
          </cell>
          <cell r="E12" t="str">
            <v>양산서남초</v>
          </cell>
          <cell r="F12" t="str">
            <v>1.40</v>
          </cell>
        </row>
        <row r="13">
          <cell r="C13" t="str">
            <v>오미래</v>
          </cell>
          <cell r="E13" t="str">
            <v>서울강신초</v>
          </cell>
          <cell r="F13" t="str">
            <v>1.35</v>
          </cell>
        </row>
        <row r="14">
          <cell r="C14" t="str">
            <v>이하은</v>
          </cell>
          <cell r="E14" t="str">
            <v>광양칠성초</v>
          </cell>
          <cell r="F14" t="str">
            <v>1.25</v>
          </cell>
        </row>
        <row r="15">
          <cell r="C15" t="str">
            <v>천예은</v>
          </cell>
          <cell r="E15" t="str">
            <v>서울중동초</v>
          </cell>
          <cell r="F15" t="str">
            <v>1.25</v>
          </cell>
        </row>
        <row r="16">
          <cell r="C16" t="str">
            <v>전효진</v>
          </cell>
          <cell r="E16" t="str">
            <v>부평남초</v>
          </cell>
          <cell r="F16" t="str">
            <v>1.10</v>
          </cell>
        </row>
      </sheetData>
      <sheetData sheetId="1">
        <row r="11">
          <cell r="C11" t="str">
            <v>김은수</v>
          </cell>
          <cell r="E11" t="str">
            <v>전북고창초</v>
          </cell>
          <cell r="F11" t="str">
            <v>4.56</v>
          </cell>
          <cell r="G11" t="str">
            <v>-0.3</v>
          </cell>
        </row>
        <row r="12">
          <cell r="C12" t="str">
            <v>정나윤</v>
          </cell>
          <cell r="E12" t="str">
            <v>충북영동초</v>
          </cell>
          <cell r="F12" t="str">
            <v>4.37</v>
          </cell>
          <cell r="G12" t="str">
            <v>-0.1</v>
          </cell>
        </row>
        <row r="13">
          <cell r="C13" t="str">
            <v>박시연</v>
          </cell>
          <cell r="E13" t="str">
            <v>경기금정초</v>
          </cell>
          <cell r="F13" t="str">
            <v>4.32</v>
          </cell>
          <cell r="G13" t="str">
            <v>0.2</v>
          </cell>
        </row>
        <row r="14">
          <cell r="C14" t="str">
            <v>이래현</v>
          </cell>
          <cell r="E14" t="str">
            <v>경기현일초</v>
          </cell>
          <cell r="F14" t="str">
            <v>4.31</v>
          </cell>
          <cell r="G14" t="str">
            <v>0.3</v>
          </cell>
        </row>
        <row r="15">
          <cell r="C15" t="str">
            <v>민시윤</v>
          </cell>
          <cell r="E15" t="str">
            <v>충북영동초</v>
          </cell>
          <cell r="F15" t="str">
            <v>4.28</v>
          </cell>
          <cell r="G15" t="str">
            <v>-1.6</v>
          </cell>
        </row>
        <row r="16">
          <cell r="C16" t="str">
            <v>구미소</v>
          </cell>
          <cell r="E16" t="str">
            <v>울산농서초</v>
          </cell>
          <cell r="F16" t="str">
            <v>4.24</v>
          </cell>
          <cell r="G16" t="str">
            <v>0.3</v>
          </cell>
        </row>
        <row r="17">
          <cell r="C17" t="str">
            <v>이수연</v>
          </cell>
          <cell r="E17" t="str">
            <v>부평남초</v>
          </cell>
          <cell r="F17" t="str">
            <v>4.14</v>
          </cell>
          <cell r="G17" t="str">
            <v>-0.1</v>
          </cell>
        </row>
        <row r="18">
          <cell r="C18" t="str">
            <v>이주원</v>
          </cell>
          <cell r="E18" t="str">
            <v>서울강신초</v>
          </cell>
          <cell r="F18" t="str">
            <v>3.96</v>
          </cell>
          <cell r="G18" t="str">
            <v>0.3</v>
          </cell>
        </row>
      </sheetData>
      <sheetData sheetId="2">
        <row r="11">
          <cell r="C11" t="str">
            <v>권서현</v>
          </cell>
          <cell r="E11" t="str">
            <v>외간초</v>
          </cell>
          <cell r="F11" t="str">
            <v>10.81</v>
          </cell>
        </row>
        <row r="12">
          <cell r="C12" t="str">
            <v>최연정</v>
          </cell>
          <cell r="E12" t="str">
            <v>인천일신초</v>
          </cell>
          <cell r="F12" t="str">
            <v>10.08</v>
          </cell>
        </row>
        <row r="13">
          <cell r="C13" t="str">
            <v>박혜린</v>
          </cell>
          <cell r="E13" t="str">
            <v>충남홍남초</v>
          </cell>
          <cell r="F13" t="str">
            <v>9.82</v>
          </cell>
        </row>
        <row r="14">
          <cell r="C14" t="str">
            <v>김태빈</v>
          </cell>
          <cell r="E14" t="str">
            <v>전남목포서부초</v>
          </cell>
          <cell r="F14" t="str">
            <v>9.81</v>
          </cell>
        </row>
        <row r="15">
          <cell r="C15" t="str">
            <v>박서영</v>
          </cell>
          <cell r="E15" t="str">
            <v>전남목포서부초</v>
          </cell>
          <cell r="F15" t="str">
            <v>7.54</v>
          </cell>
        </row>
        <row r="16">
          <cell r="C16" t="str">
            <v>김가연</v>
          </cell>
          <cell r="E16" t="str">
            <v>전북봉서초</v>
          </cell>
          <cell r="F16" t="str">
            <v>7.18</v>
          </cell>
        </row>
        <row r="17">
          <cell r="C17" t="str">
            <v>박수영</v>
          </cell>
          <cell r="E17" t="str">
            <v>경기용마초</v>
          </cell>
          <cell r="F17" t="str">
            <v>5.86</v>
          </cell>
        </row>
        <row r="18">
          <cell r="C18" t="str">
            <v>선희주</v>
          </cell>
          <cell r="E18" t="str">
            <v>전북봉서초</v>
          </cell>
          <cell r="F18" t="str">
            <v>5.68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류성우</v>
          </cell>
          <cell r="E11" t="str">
            <v>경북체육고</v>
          </cell>
          <cell r="F11" t="str">
            <v>56.32</v>
          </cell>
        </row>
        <row r="12">
          <cell r="C12" t="str">
            <v>박상민</v>
          </cell>
          <cell r="E12" t="str">
            <v>서울체육고</v>
          </cell>
          <cell r="F12" t="str">
            <v>56.67</v>
          </cell>
        </row>
        <row r="13">
          <cell r="C13" t="str">
            <v>신찬이</v>
          </cell>
          <cell r="E13" t="str">
            <v>전북체육고</v>
          </cell>
          <cell r="F13" t="str">
            <v>57.31</v>
          </cell>
        </row>
        <row r="14">
          <cell r="C14" t="str">
            <v>정기표</v>
          </cell>
          <cell r="E14" t="str">
            <v>함양제일고</v>
          </cell>
          <cell r="F14" t="str">
            <v>58.47</v>
          </cell>
        </row>
        <row r="15">
          <cell r="C15" t="str">
            <v>김태형</v>
          </cell>
          <cell r="E15" t="str">
            <v>대전체육고</v>
          </cell>
          <cell r="F15" t="str">
            <v>58.72</v>
          </cell>
        </row>
        <row r="16">
          <cell r="C16" t="str">
            <v>최현식</v>
          </cell>
          <cell r="E16" t="str">
            <v>대구체육고</v>
          </cell>
          <cell r="F16" t="str">
            <v>59.53</v>
          </cell>
        </row>
        <row r="17">
          <cell r="C17" t="str">
            <v>김현준</v>
          </cell>
          <cell r="E17" t="str">
            <v>전북체육고</v>
          </cell>
          <cell r="F17" t="str">
            <v>1:03.00</v>
          </cell>
        </row>
      </sheetData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최해담 조아형 임지수 서한울</v>
          </cell>
          <cell r="E11" t="str">
            <v>세종조치원대동초</v>
          </cell>
          <cell r="F11" t="str">
            <v>54.04</v>
          </cell>
        </row>
        <row r="12">
          <cell r="C12" t="str">
            <v>민시윤 강나연 정나윤 박하연</v>
          </cell>
          <cell r="E12" t="str">
            <v>충북영동초</v>
          </cell>
          <cell r="F12" t="str">
            <v>55.73</v>
          </cell>
        </row>
        <row r="13">
          <cell r="C13" t="str">
            <v xml:space="preserve">임지우 이승서 박희은 이수빈 </v>
          </cell>
          <cell r="E13" t="str">
            <v>경기소래초</v>
          </cell>
          <cell r="F13" t="str">
            <v>55.73</v>
          </cell>
        </row>
        <row r="14">
          <cell r="C14" t="str">
            <v>이혜림 박서연 이주원 배서연</v>
          </cell>
          <cell r="E14" t="str">
            <v>서울강신초</v>
          </cell>
          <cell r="F14" t="str">
            <v>56.54</v>
          </cell>
        </row>
        <row r="15">
          <cell r="C15" t="str">
            <v>이시율 김민경 권가은 한혜린</v>
          </cell>
          <cell r="E15" t="str">
            <v>인천논곡초</v>
          </cell>
          <cell r="F15" t="str">
            <v>56.64</v>
          </cell>
        </row>
        <row r="16">
          <cell r="C16" t="str">
            <v>이다윤 진가희 이채은 이세연</v>
          </cell>
          <cell r="E16" t="str">
            <v>인천일신초</v>
          </cell>
          <cell r="F16" t="str">
            <v>1:03.52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김상태</v>
          </cell>
          <cell r="E11" t="str">
            <v>인천체육고</v>
          </cell>
          <cell r="F11" t="str">
            <v>09:41.18</v>
          </cell>
        </row>
        <row r="12">
          <cell r="C12" t="str">
            <v>정민국</v>
          </cell>
          <cell r="E12" t="str">
            <v>경북체육고</v>
          </cell>
          <cell r="F12" t="str">
            <v>09:45.41</v>
          </cell>
        </row>
        <row r="13">
          <cell r="C13" t="str">
            <v>정승균</v>
          </cell>
          <cell r="E13" t="str">
            <v>대전체육고</v>
          </cell>
          <cell r="F13" t="str">
            <v>10:00.56</v>
          </cell>
        </row>
        <row r="14">
          <cell r="C14" t="str">
            <v>김하준</v>
          </cell>
          <cell r="E14" t="str">
            <v>강릉명륜고</v>
          </cell>
          <cell r="F14" t="str">
            <v>10:09.42</v>
          </cell>
        </row>
        <row r="15">
          <cell r="C15" t="str">
            <v>정승호</v>
          </cell>
          <cell r="E15" t="str">
            <v>서울체육고</v>
          </cell>
          <cell r="F15" t="str">
            <v>10:18.17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6628A-FB8B-4F47-9CB5-FE8B86C97E91}">
  <dimension ref="A1:AC41"/>
  <sheetViews>
    <sheetView showGridLines="0" tabSelected="1" view="pageBreakPreview" zoomScale="150" zoomScaleSheetLayoutView="150" workbookViewId="0">
      <selection activeCell="I19" sqref="I19:K19"/>
    </sheetView>
  </sheetViews>
  <sheetFormatPr defaultRowHeight="13.5"/>
  <cols>
    <col min="1" max="1" width="2.33203125" style="53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</cols>
  <sheetData>
    <row r="1" spans="1:29">
      <c r="A1" s="52"/>
    </row>
    <row r="2" spans="1:29" s="9" customFormat="1" ht="55.5" customHeight="1" thickBot="1">
      <c r="A2" s="52"/>
      <c r="B2" s="10"/>
      <c r="C2" s="10"/>
      <c r="D2" s="10"/>
      <c r="E2" s="124" t="s">
        <v>65</v>
      </c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49" t="s">
        <v>19</v>
      </c>
      <c r="V2" s="49"/>
      <c r="W2" s="49"/>
      <c r="X2" s="49"/>
      <c r="Y2" s="49"/>
      <c r="Z2" s="49"/>
    </row>
    <row r="3" spans="1:29" s="9" customFormat="1" ht="14.25" thickTop="1">
      <c r="A3" s="53"/>
      <c r="B3" s="232" t="s">
        <v>83</v>
      </c>
      <c r="C3" s="232"/>
      <c r="D3" s="10"/>
      <c r="E3" s="10"/>
      <c r="F3" s="108" t="s">
        <v>66</v>
      </c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"/>
      <c r="U3" s="10"/>
      <c r="V3" s="10"/>
      <c r="W3" s="10"/>
      <c r="X3" s="10"/>
      <c r="Y3" s="10"/>
      <c r="Z3" s="10"/>
    </row>
    <row r="4" spans="1:29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9">
      <c r="B5" s="127" t="s">
        <v>6</v>
      </c>
      <c r="C5" s="180"/>
      <c r="D5" s="181" t="s">
        <v>7</v>
      </c>
      <c r="E5" s="182"/>
      <c r="F5" s="180"/>
      <c r="G5" s="181" t="s">
        <v>10</v>
      </c>
      <c r="H5" s="182"/>
      <c r="I5" s="180"/>
      <c r="J5" s="181" t="s">
        <v>0</v>
      </c>
      <c r="K5" s="182"/>
      <c r="L5" s="180"/>
      <c r="M5" s="181" t="s">
        <v>12</v>
      </c>
      <c r="N5" s="182"/>
      <c r="O5" s="180"/>
      <c r="P5" s="181" t="s">
        <v>1</v>
      </c>
      <c r="Q5" s="182"/>
      <c r="R5" s="180"/>
      <c r="S5" s="181" t="s">
        <v>2</v>
      </c>
      <c r="T5" s="182"/>
      <c r="U5" s="180"/>
      <c r="V5" s="181" t="s">
        <v>13</v>
      </c>
      <c r="W5" s="182"/>
      <c r="X5" s="180"/>
      <c r="Y5" s="181" t="s">
        <v>8</v>
      </c>
      <c r="Z5" s="182"/>
    </row>
    <row r="6" spans="1:29" ht="14.25" thickBot="1">
      <c r="A6" s="54"/>
      <c r="B6" s="6" t="s">
        <v>20</v>
      </c>
      <c r="C6" s="183" t="s">
        <v>3</v>
      </c>
      <c r="D6" s="183" t="s">
        <v>9</v>
      </c>
      <c r="E6" s="183" t="s">
        <v>4</v>
      </c>
      <c r="F6" s="183" t="s">
        <v>3</v>
      </c>
      <c r="G6" s="183" t="s">
        <v>9</v>
      </c>
      <c r="H6" s="183" t="s">
        <v>4</v>
      </c>
      <c r="I6" s="183" t="s">
        <v>3</v>
      </c>
      <c r="J6" s="183" t="s">
        <v>9</v>
      </c>
      <c r="K6" s="183" t="s">
        <v>4</v>
      </c>
      <c r="L6" s="183" t="s">
        <v>3</v>
      </c>
      <c r="M6" s="183" t="s">
        <v>9</v>
      </c>
      <c r="N6" s="183" t="s">
        <v>4</v>
      </c>
      <c r="O6" s="183" t="s">
        <v>3</v>
      </c>
      <c r="P6" s="183" t="s">
        <v>9</v>
      </c>
      <c r="Q6" s="183" t="s">
        <v>4</v>
      </c>
      <c r="R6" s="183" t="s">
        <v>3</v>
      </c>
      <c r="S6" s="183" t="s">
        <v>9</v>
      </c>
      <c r="T6" s="183" t="s">
        <v>4</v>
      </c>
      <c r="U6" s="183" t="s">
        <v>3</v>
      </c>
      <c r="V6" s="183" t="s">
        <v>9</v>
      </c>
      <c r="W6" s="183" t="s">
        <v>4</v>
      </c>
      <c r="X6" s="183" t="s">
        <v>3</v>
      </c>
      <c r="Y6" s="183" t="s">
        <v>9</v>
      </c>
      <c r="Z6" s="183" t="s">
        <v>4</v>
      </c>
    </row>
    <row r="7" spans="1:29" s="44" customFormat="1" ht="13.5" customHeight="1" thickTop="1">
      <c r="A7" s="233">
        <v>3</v>
      </c>
      <c r="B7" s="184" t="s">
        <v>84</v>
      </c>
      <c r="C7" s="196" t="str">
        <f>[69]결승기록지!$C$11</f>
        <v>이정우</v>
      </c>
      <c r="D7" s="197" t="str">
        <f>[69]결승기록지!$E$11</f>
        <v>충남서정초</v>
      </c>
      <c r="E7" s="198" t="str">
        <f>[69]결승기록지!$F$11</f>
        <v>10.82</v>
      </c>
      <c r="F7" s="196" t="str">
        <f>[69]결승기록지!$C$12</f>
        <v>이찬기</v>
      </c>
      <c r="G7" s="197" t="str">
        <f>[69]결승기록지!$E$12</f>
        <v>충남서정초</v>
      </c>
      <c r="H7" s="198" t="str">
        <f>[69]결승기록지!$F$12</f>
        <v>11.34</v>
      </c>
      <c r="I7" s="196" t="str">
        <f>[69]결승기록지!$C$13</f>
        <v>이기동</v>
      </c>
      <c r="J7" s="197" t="str">
        <f>[69]결승기록지!$E$13</f>
        <v>홍성초</v>
      </c>
      <c r="K7" s="198" t="str">
        <f>[69]결승기록지!$F$13</f>
        <v>11.56</v>
      </c>
      <c r="L7" s="196" t="str">
        <f>[69]결승기록지!$C$14</f>
        <v>이재준</v>
      </c>
      <c r="M7" s="197" t="str">
        <f>[69]결승기록지!$E$14</f>
        <v>광양칠성초</v>
      </c>
      <c r="N7" s="198" t="str">
        <f>[69]결승기록지!$F$14</f>
        <v>11.60</v>
      </c>
      <c r="O7" s="196" t="str">
        <f>[69]결승기록지!$C$15</f>
        <v>이수형</v>
      </c>
      <c r="P7" s="197" t="str">
        <f>[69]결승기록지!$E$15</f>
        <v>경기서면초</v>
      </c>
      <c r="Q7" s="198" t="str">
        <f>[69]결승기록지!$F$15</f>
        <v>11.66</v>
      </c>
      <c r="R7" s="196" t="str">
        <f>[69]결승기록지!$C$16</f>
        <v>박종훈</v>
      </c>
      <c r="S7" s="197" t="str">
        <f>[69]결승기록지!$E$16</f>
        <v>경북다산초</v>
      </c>
      <c r="T7" s="198" t="str">
        <f>[69]결승기록지!$F$16</f>
        <v>11.70</v>
      </c>
      <c r="U7" s="196" t="str">
        <f>[69]결승기록지!$C$17</f>
        <v>강민의</v>
      </c>
      <c r="V7" s="197" t="str">
        <f>[69]결승기록지!$E$17</f>
        <v>전남벌교초</v>
      </c>
      <c r="W7" s="198" t="str">
        <f>[69]결승기록지!$F$17</f>
        <v>11.71</v>
      </c>
      <c r="X7" s="196" t="str">
        <f>[69]결승기록지!$C$18</f>
        <v>윤태이</v>
      </c>
      <c r="Y7" s="197" t="str">
        <f>[69]결승기록지!$E$18</f>
        <v>충주용산초</v>
      </c>
      <c r="Z7" s="198" t="str">
        <f>[69]결승기록지!$F$18</f>
        <v>11.86</v>
      </c>
    </row>
    <row r="8" spans="1:29" s="44" customFormat="1" ht="13.5" customHeight="1">
      <c r="A8" s="233"/>
      <c r="B8" s="234" t="s">
        <v>5</v>
      </c>
      <c r="C8" s="235"/>
      <c r="D8" s="236" t="str">
        <f>[69]결승기록지!$G$8</f>
        <v>2.5</v>
      </c>
      <c r="E8" s="237" t="s">
        <v>85</v>
      </c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238"/>
    </row>
    <row r="9" spans="1:29" s="44" customFormat="1" ht="13.5" customHeight="1">
      <c r="A9" s="233">
        <v>3</v>
      </c>
      <c r="B9" s="195" t="s">
        <v>14</v>
      </c>
      <c r="C9" s="196" t="str">
        <f>[70]결승기록지!$C$11</f>
        <v>편찬호</v>
      </c>
      <c r="D9" s="197" t="str">
        <f>[70]결승기록지!$E$11</f>
        <v>충남서정초</v>
      </c>
      <c r="E9" s="198" t="str">
        <f>[70]결승기록지!$F$11</f>
        <v>11.96</v>
      </c>
      <c r="F9" s="196" t="str">
        <f>[70]결승기록지!$C$12</f>
        <v>배두일</v>
      </c>
      <c r="G9" s="197" t="str">
        <f>[70]결승기록지!$E$12</f>
        <v>경기서면초</v>
      </c>
      <c r="H9" s="198" t="str">
        <f>[70]결승기록지!$F$12</f>
        <v>12.62</v>
      </c>
      <c r="I9" s="196" t="str">
        <f>[70]결승기록지!$C$13</f>
        <v>김선우</v>
      </c>
      <c r="J9" s="197" t="str">
        <f>[70]결승기록지!$E$13</f>
        <v>충주성남초</v>
      </c>
      <c r="K9" s="198" t="str">
        <f>[70]결승기록지!$F$13</f>
        <v>13.05</v>
      </c>
      <c r="L9" s="196" t="str">
        <f>[70]결승기록지!$C$14</f>
        <v>강현서</v>
      </c>
      <c r="M9" s="197" t="str">
        <f>[70]결승기록지!$E$14</f>
        <v>서울강신초</v>
      </c>
      <c r="N9" s="198" t="str">
        <f>[70]결승기록지!$F$14</f>
        <v>13.45</v>
      </c>
      <c r="O9" s="196" t="str">
        <f>[70]결승기록지!$C$15</f>
        <v>황두현</v>
      </c>
      <c r="P9" s="197" t="str">
        <f>[70]결승기록지!$E$15</f>
        <v>전북상하초</v>
      </c>
      <c r="Q9" s="198" t="str">
        <f>[70]결승기록지!$F$15</f>
        <v>13.50</v>
      </c>
      <c r="R9" s="196" t="str">
        <f>[70]결승기록지!$C$16</f>
        <v>조필상</v>
      </c>
      <c r="S9" s="197" t="str">
        <f>[70]결승기록지!$E$16</f>
        <v>서울강신초</v>
      </c>
      <c r="T9" s="198" t="str">
        <f>[70]결승기록지!$F$16</f>
        <v>13.54</v>
      </c>
      <c r="U9" s="196" t="str">
        <f>[70]결승기록지!$C$17</f>
        <v>박재형</v>
      </c>
      <c r="V9" s="197" t="str">
        <f>[70]결승기록지!$E$17</f>
        <v>서울강신초</v>
      </c>
      <c r="W9" s="198" t="str">
        <f>[70]결승기록지!$F$17</f>
        <v>13.65</v>
      </c>
      <c r="X9" s="196" t="str">
        <f>[70]결승기록지!$C$18</f>
        <v>김동욱</v>
      </c>
      <c r="Y9" s="197" t="str">
        <f>[70]결승기록지!$E$18</f>
        <v>이리모현초</v>
      </c>
      <c r="Z9" s="198" t="str">
        <f>[70]결승기록지!$F$18</f>
        <v>13.84</v>
      </c>
    </row>
    <row r="10" spans="1:29" s="44" customFormat="1" ht="13.5" customHeight="1">
      <c r="A10" s="233"/>
      <c r="B10" s="188" t="s">
        <v>5</v>
      </c>
      <c r="C10" s="199"/>
      <c r="D10" s="200" t="str">
        <f>[70]결승기록지!$G$8</f>
        <v>1.4</v>
      </c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4"/>
    </row>
    <row r="11" spans="1:29" s="44" customFormat="1" ht="13.5" customHeight="1">
      <c r="A11" s="233">
        <v>4</v>
      </c>
      <c r="B11" s="195" t="s">
        <v>23</v>
      </c>
      <c r="C11" s="196" t="str">
        <f>[71]결승기록지!$C$11</f>
        <v>황두현</v>
      </c>
      <c r="D11" s="197" t="str">
        <f>[71]결승기록지!$E$11</f>
        <v>전북상하초</v>
      </c>
      <c r="E11" s="198" t="str">
        <f>[71]결승기록지!$F$11</f>
        <v>27.79</v>
      </c>
      <c r="F11" s="196" t="str">
        <f>[71]결승기록지!$C$12</f>
        <v>이민규</v>
      </c>
      <c r="G11" s="197" t="str">
        <f>[71]결승기록지!$E$12</f>
        <v>홍성초</v>
      </c>
      <c r="H11" s="198" t="str">
        <f>[71]결승기록지!$F$12</f>
        <v>28.15</v>
      </c>
      <c r="I11" s="196" t="str">
        <f>[71]결승기록지!$C$13</f>
        <v>김동욱</v>
      </c>
      <c r="J11" s="197" t="str">
        <f>[71]결승기록지!$E$13</f>
        <v>이리모현초</v>
      </c>
      <c r="K11" s="198" t="str">
        <f>[71]결승기록지!$F$13</f>
        <v>28.63</v>
      </c>
      <c r="L11" s="196" t="str">
        <f>[71]결승기록지!$C$14</f>
        <v>복주환</v>
      </c>
      <c r="M11" s="197" t="str">
        <f>[71]결승기록지!$E$14</f>
        <v>충남서정초</v>
      </c>
      <c r="N11" s="198">
        <f>[71]결승기록지!$F$114</f>
        <v>0</v>
      </c>
      <c r="O11" s="196" t="str">
        <f>[71]결승기록지!$C$15</f>
        <v>최진호</v>
      </c>
      <c r="P11" s="197" t="str">
        <f>[71]결승기록지!$E$15</f>
        <v>서울남부초</v>
      </c>
      <c r="Q11" s="198" t="str">
        <f>[71]결승기록지!$F$15</f>
        <v>29.04</v>
      </c>
      <c r="R11" s="196" t="str">
        <f>[71]결승기록지!$C$16</f>
        <v>박도원</v>
      </c>
      <c r="S11" s="197" t="str">
        <f>[71]결승기록지!$E$16</f>
        <v>전남해남서초</v>
      </c>
      <c r="T11" s="198">
        <f>[71]결승기록지!$F$116</f>
        <v>0</v>
      </c>
      <c r="U11" s="196" t="str">
        <f>[71]결승기록지!$C$17</f>
        <v>황준호</v>
      </c>
      <c r="V11" s="197" t="str">
        <f>[71]결승기록지!$E$17</f>
        <v>부평남초</v>
      </c>
      <c r="W11" s="198" t="str">
        <f>[71]결승기록지!$F$17</f>
        <v>29.81</v>
      </c>
      <c r="X11" s="196"/>
      <c r="Y11" s="197"/>
      <c r="Z11" s="198"/>
    </row>
    <row r="12" spans="1:29" s="44" customFormat="1" ht="13.5" customHeight="1">
      <c r="A12" s="233"/>
      <c r="B12" s="188" t="s">
        <v>5</v>
      </c>
      <c r="C12" s="199"/>
      <c r="D12" s="200" t="str">
        <f>[71]결승기록지!$G$8</f>
        <v>1.9</v>
      </c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4"/>
    </row>
    <row r="13" spans="1:29" s="44" customFormat="1" ht="13.5" customHeight="1">
      <c r="A13" s="239">
        <v>3</v>
      </c>
      <c r="B13" s="201" t="s">
        <v>18</v>
      </c>
      <c r="C13" s="196" t="str">
        <f>[72]결승기록지!$C$11</f>
        <v>노동열</v>
      </c>
      <c r="D13" s="197" t="str">
        <f>[72]결승기록지!$E$11</f>
        <v>전북상하초</v>
      </c>
      <c r="E13" s="198" t="str">
        <f>[72]결승기록지!$F$11</f>
        <v>2:19.13</v>
      </c>
      <c r="F13" s="196" t="str">
        <f>[72]결승기록지!$C$12</f>
        <v>이은성</v>
      </c>
      <c r="G13" s="197" t="str">
        <f>[72]결승기록지!$E$12</f>
        <v>천안일봉초</v>
      </c>
      <c r="H13" s="198" t="str">
        <f>[72]결승기록지!$F$12</f>
        <v>2:19.98</v>
      </c>
      <c r="I13" s="196" t="str">
        <f>[72]결승기록지!$C$13</f>
        <v>손태욱</v>
      </c>
      <c r="J13" s="197" t="str">
        <f>[72]결승기록지!$E$13</f>
        <v>부평남초</v>
      </c>
      <c r="K13" s="198" t="str">
        <f>[72]결승기록지!$F$13</f>
        <v>2:22.39</v>
      </c>
      <c r="L13" s="196" t="str">
        <f>[72]결승기록지!$C$14</f>
        <v>최진호</v>
      </c>
      <c r="M13" s="197" t="str">
        <f>[72]결승기록지!$E$14</f>
        <v>서울남부초</v>
      </c>
      <c r="N13" s="198" t="str">
        <f>[72]결승기록지!$F$14</f>
        <v>2:26.68</v>
      </c>
      <c r="O13" s="196" t="str">
        <f>[72]결승기록지!$C$15</f>
        <v>이명지</v>
      </c>
      <c r="P13" s="197" t="str">
        <f>[72]결승기록지!$E$15</f>
        <v>대전용전초</v>
      </c>
      <c r="Q13" s="198" t="str">
        <f>[72]결승기록지!$F$15</f>
        <v>2:26.99</v>
      </c>
      <c r="R13" s="196" t="str">
        <f>[72]결승기록지!$C$16</f>
        <v>이민규</v>
      </c>
      <c r="S13" s="197" t="str">
        <f>[72]결승기록지!$E$16</f>
        <v>홍성초</v>
      </c>
      <c r="T13" s="198" t="str">
        <f>[72]결승기록지!$F$16</f>
        <v>2:28.59</v>
      </c>
      <c r="U13" s="196" t="str">
        <f>[72]결승기록지!$C$17</f>
        <v>박대영</v>
      </c>
      <c r="V13" s="197" t="str">
        <f>[72]결승기록지!$E$17</f>
        <v>인천일신초</v>
      </c>
      <c r="W13" s="198" t="str">
        <f>[72]결승기록지!$F$17</f>
        <v>2:43.16</v>
      </c>
      <c r="X13" s="196"/>
      <c r="Y13" s="197"/>
      <c r="Z13" s="198"/>
    </row>
    <row r="14" spans="1:29" s="44" customFormat="1" ht="13.5" customHeight="1">
      <c r="A14" s="240">
        <v>3</v>
      </c>
      <c r="B14" s="227" t="s">
        <v>25</v>
      </c>
      <c r="C14" s="228" t="str">
        <f>[73]높이!$C$11</f>
        <v>하도훈</v>
      </c>
      <c r="D14" s="229" t="str">
        <f>[73]높이!$E$11</f>
        <v>대전탄방초</v>
      </c>
      <c r="E14" s="230" t="str">
        <f>[73]높이!$F$11</f>
        <v>1.45</v>
      </c>
      <c r="F14" s="228" t="str">
        <f>[73]높이!$C$12</f>
        <v>이우혁</v>
      </c>
      <c r="G14" s="229" t="str">
        <f>[73]높이!$E$12</f>
        <v>논산부창초</v>
      </c>
      <c r="H14" s="230" t="str">
        <f>[73]높이!$F$12</f>
        <v>1.40</v>
      </c>
      <c r="I14" s="228" t="str">
        <f>[73]높이!$C$13</f>
        <v>장시원</v>
      </c>
      <c r="J14" s="229" t="str">
        <f>[73]높이!$E$13</f>
        <v>전북봉서초</v>
      </c>
      <c r="K14" s="230" t="str">
        <f>[73]높이!$F$13</f>
        <v>1.40</v>
      </c>
      <c r="L14" s="228"/>
      <c r="M14" s="229"/>
      <c r="N14" s="230"/>
      <c r="O14" s="228"/>
      <c r="P14" s="229"/>
      <c r="Q14" s="230"/>
      <c r="R14" s="228"/>
      <c r="S14" s="229"/>
      <c r="T14" s="230"/>
      <c r="U14" s="228"/>
      <c r="V14" s="229"/>
      <c r="W14" s="230"/>
      <c r="X14" s="228"/>
      <c r="Y14" s="229"/>
      <c r="Z14" s="230"/>
      <c r="AA14" s="164"/>
      <c r="AB14" s="164"/>
      <c r="AC14" s="164"/>
    </row>
    <row r="15" spans="1:29" s="44" customFormat="1" ht="13.5" customHeight="1">
      <c r="A15" s="233">
        <v>4</v>
      </c>
      <c r="B15" s="195" t="s">
        <v>17</v>
      </c>
      <c r="C15" s="196" t="str">
        <f>[73]멀리!$C$11</f>
        <v>김유민</v>
      </c>
      <c r="D15" s="197" t="str">
        <f>[73]멀리!$E$11</f>
        <v>전북이리초</v>
      </c>
      <c r="E15" s="198" t="str">
        <f>[73]멀리!$F$11</f>
        <v>5.27</v>
      </c>
      <c r="F15" s="196" t="str">
        <f>[73]멀리!$C$12</f>
        <v>이우혁</v>
      </c>
      <c r="G15" s="197" t="str">
        <f>[73]멀리!$E$12</f>
        <v>논산부창초</v>
      </c>
      <c r="H15" s="198" t="str">
        <f>[73]멀리!$F$12</f>
        <v>5.06</v>
      </c>
      <c r="I15" s="196" t="str">
        <f>[73]멀리!$C$13</f>
        <v>신민준</v>
      </c>
      <c r="J15" s="197" t="str">
        <f>[73]멀리!$E$13</f>
        <v>울산농서초</v>
      </c>
      <c r="K15" s="198" t="str">
        <f>[73]멀리!$F$13</f>
        <v>5.04</v>
      </c>
      <c r="L15" s="196" t="str">
        <f>[73]멀리!$C$14</f>
        <v>김진욱</v>
      </c>
      <c r="M15" s="197" t="str">
        <f>[73]멀리!$E$14</f>
        <v>경북벽진초</v>
      </c>
      <c r="N15" s="198" t="str">
        <f>[73]멀리!$F$14</f>
        <v>4.71</v>
      </c>
      <c r="O15" s="196" t="str">
        <f>[73]멀리!$C$15</f>
        <v>김선우</v>
      </c>
      <c r="P15" s="197" t="str">
        <f>[73]멀리!$E$15</f>
        <v>충주성남초</v>
      </c>
      <c r="Q15" s="198" t="str">
        <f>[73]멀리!$F$15</f>
        <v>4.63</v>
      </c>
      <c r="R15" s="196" t="str">
        <f>[73]멀리!$C$16</f>
        <v>임정묵</v>
      </c>
      <c r="S15" s="197" t="str">
        <f>[73]멀리!$E$16</f>
        <v>대전현암초</v>
      </c>
      <c r="T15" s="198" t="str">
        <f>[73]멀리!$F$16</f>
        <v>4.57</v>
      </c>
      <c r="U15" s="196" t="str">
        <f>[73]멀리!$C$17</f>
        <v>박재형</v>
      </c>
      <c r="V15" s="197" t="str">
        <f>[73]멀리!$E$17</f>
        <v>서울강신초</v>
      </c>
      <c r="W15" s="198" t="str">
        <f>[73]멀리!$F$17</f>
        <v>4.50</v>
      </c>
      <c r="X15" s="196" t="str">
        <f>[73]멀리!$C$18</f>
        <v>정승찬</v>
      </c>
      <c r="Y15" s="197" t="str">
        <f>[73]멀리!$E$18</f>
        <v>전북봉서초</v>
      </c>
      <c r="Z15" s="198" t="str">
        <f>[73]멀리!$F$18</f>
        <v>4.43</v>
      </c>
    </row>
    <row r="16" spans="1:29" s="44" customFormat="1" ht="13.5" customHeight="1">
      <c r="A16" s="233"/>
      <c r="B16" s="188" t="s">
        <v>5</v>
      </c>
      <c r="C16" s="241"/>
      <c r="D16" s="200" t="str">
        <f>[73]멀리!$G$11</f>
        <v>0.5</v>
      </c>
      <c r="E16" s="194"/>
      <c r="F16" s="241"/>
      <c r="G16" s="200" t="str">
        <f>[73]멀리!$G$12</f>
        <v>-0.1</v>
      </c>
      <c r="H16" s="194"/>
      <c r="I16" s="241"/>
      <c r="J16" s="200" t="str">
        <f>[73]멀리!$G$13</f>
        <v>-0.3</v>
      </c>
      <c r="K16" s="194"/>
      <c r="L16" s="241"/>
      <c r="M16" s="200" t="str">
        <f>[73]멀리!$G$14</f>
        <v>-0.6</v>
      </c>
      <c r="N16" s="194"/>
      <c r="O16" s="241"/>
      <c r="P16" s="200" t="str">
        <f>[73]멀리!$G$15</f>
        <v>0.5</v>
      </c>
      <c r="Q16" s="194"/>
      <c r="R16" s="241"/>
      <c r="S16" s="200" t="str">
        <f>[73]멀리!$G$16</f>
        <v>0.6</v>
      </c>
      <c r="T16" s="194"/>
      <c r="U16" s="241"/>
      <c r="V16" s="200" t="str">
        <f>[73]멀리!$G$17</f>
        <v>-1.2</v>
      </c>
      <c r="W16" s="194"/>
      <c r="X16" s="241"/>
      <c r="Y16" s="200" t="str">
        <f>[73]멀리!$G$18</f>
        <v>0.2</v>
      </c>
      <c r="Z16" s="194"/>
    </row>
    <row r="17" spans="1:29" s="44" customFormat="1" ht="13.5" customHeight="1">
      <c r="A17" s="239">
        <v>3</v>
      </c>
      <c r="B17" s="201" t="s">
        <v>27</v>
      </c>
      <c r="C17" s="228" t="str">
        <f>[73]포환!$C$11</f>
        <v>손창현</v>
      </c>
      <c r="D17" s="229" t="str">
        <f>[73]포환!$E$11</f>
        <v>구미인덕초</v>
      </c>
      <c r="E17" s="230" t="str">
        <f>[73]포환!$F$11</f>
        <v>17.31</v>
      </c>
      <c r="F17" s="228" t="str">
        <f>[73]포환!$C$12</f>
        <v>김강중</v>
      </c>
      <c r="G17" s="229" t="str">
        <f>[73]포환!$E$12</f>
        <v>오정초</v>
      </c>
      <c r="H17" s="230" t="str">
        <f>[73]포환!$F$12</f>
        <v>16.53</v>
      </c>
      <c r="I17" s="228" t="str">
        <f>[73]포환!$C$13</f>
        <v>이시원</v>
      </c>
      <c r="J17" s="229" t="str">
        <f>[73]포환!$E$13</f>
        <v>충북동성초</v>
      </c>
      <c r="K17" s="230" t="str">
        <f>[73]포환!$F$13</f>
        <v>15.51</v>
      </c>
      <c r="L17" s="228" t="str">
        <f>[73]포환!$C$14</f>
        <v>위현준</v>
      </c>
      <c r="M17" s="229" t="str">
        <f>[73]포환!$E$14</f>
        <v>서산석림초</v>
      </c>
      <c r="N17" s="230" t="str">
        <f>[73]포환!$F$14</f>
        <v>15.51</v>
      </c>
      <c r="O17" s="228" t="str">
        <f>[73]포환!$C$15</f>
        <v>김승민</v>
      </c>
      <c r="P17" s="229" t="str">
        <f>[73]포환!$E$15</f>
        <v>전남암태초</v>
      </c>
      <c r="Q17" s="230" t="str">
        <f>[73]포환!$F$15</f>
        <v>13.73</v>
      </c>
      <c r="R17" s="228" t="str">
        <f>[73]포환!$C$16</f>
        <v>이수환</v>
      </c>
      <c r="S17" s="229" t="str">
        <f>[73]포환!$E$16</f>
        <v>전북이리초</v>
      </c>
      <c r="T17" s="230" t="str">
        <f>[73]포환!$F$16</f>
        <v>13.14</v>
      </c>
      <c r="U17" s="228" t="str">
        <f>[73]포환!$C$17</f>
        <v>김연우</v>
      </c>
      <c r="V17" s="229" t="str">
        <f>[73]포환!$E$17</f>
        <v>인천일신초</v>
      </c>
      <c r="W17" s="230" t="str">
        <f>[73]포환!$F$17</f>
        <v>11.20</v>
      </c>
      <c r="X17" s="228" t="str">
        <f>[73]포환!$C$18</f>
        <v>이서준</v>
      </c>
      <c r="Y17" s="229" t="str">
        <f>[73]포환!$E$18</f>
        <v>세종조치원대동초</v>
      </c>
      <c r="Z17" s="230" t="str">
        <f>[73]포환!$F$18</f>
        <v>10.62</v>
      </c>
    </row>
    <row r="18" spans="1:29" s="44" customFormat="1" ht="13.5" customHeight="1">
      <c r="A18" s="233">
        <v>5</v>
      </c>
      <c r="B18" s="195" t="s">
        <v>16</v>
      </c>
      <c r="C18" s="196"/>
      <c r="D18" s="197" t="str">
        <f>[74]결승기록지!$E$11</f>
        <v>충남서정초</v>
      </c>
      <c r="E18" s="198" t="str">
        <f>[74]결승기록지!$F$11</f>
        <v>53.40</v>
      </c>
      <c r="F18" s="196"/>
      <c r="G18" s="197" t="str">
        <f>[74]결승기록지!$E$12</f>
        <v>서울강신초</v>
      </c>
      <c r="H18" s="198" t="str">
        <f>[74]결승기록지!$F$12</f>
        <v>53.60</v>
      </c>
      <c r="I18" s="196"/>
      <c r="J18" s="197" t="str">
        <f>[74]결승기록지!$E$13</f>
        <v>전북봉서초</v>
      </c>
      <c r="K18" s="198" t="str">
        <f>[74]결승기록지!$F$13</f>
        <v>57.84</v>
      </c>
      <c r="L18" s="196"/>
      <c r="M18" s="197" t="str">
        <f>[74]결승기록지!$E$14</f>
        <v>경기군포양정초</v>
      </c>
      <c r="N18" s="198" t="str">
        <f>[74]결승기록지!$F$14</f>
        <v>59.08</v>
      </c>
      <c r="O18" s="196"/>
      <c r="P18" s="197" t="str">
        <f>[74]결승기록지!$E$15</f>
        <v>전남영광초</v>
      </c>
      <c r="Q18" s="198" t="str">
        <f>[74]결승기록지!$F$15</f>
        <v>59.23</v>
      </c>
      <c r="R18" s="196"/>
      <c r="S18" s="197" t="str">
        <f>[74]결승기록지!$E$16</f>
        <v>광주수문초</v>
      </c>
      <c r="T18" s="198" t="str">
        <f>[74]결승기록지!$F$16</f>
        <v>1:06.75</v>
      </c>
      <c r="U18" s="196"/>
      <c r="V18" s="197"/>
      <c r="W18" s="198"/>
      <c r="X18" s="196"/>
      <c r="Y18" s="197"/>
      <c r="Z18" s="198"/>
    </row>
    <row r="19" spans="1:29" s="44" customFormat="1" ht="13.5" customHeight="1">
      <c r="A19" s="233"/>
      <c r="B19" s="188"/>
      <c r="C19" s="209" t="str">
        <f>[74]결승기록지!$C$11</f>
        <v>이찬기 편찬호 복주환 이정우</v>
      </c>
      <c r="D19" s="210"/>
      <c r="E19" s="211"/>
      <c r="F19" s="209" t="str">
        <f>[74]결승기록지!$C$12</f>
        <v>이예성 강현서 박재형 조필상</v>
      </c>
      <c r="G19" s="210"/>
      <c r="H19" s="211"/>
      <c r="I19" s="209" t="str">
        <f>[74]결승기록지!$C$13</f>
        <v>성시형 장시원 김주원 정승찬</v>
      </c>
      <c r="J19" s="210"/>
      <c r="K19" s="211"/>
      <c r="L19" s="209" t="str">
        <f>[74]결승기록지!$C$14</f>
        <v>이륜민 정준성 변상일 김성은</v>
      </c>
      <c r="M19" s="210"/>
      <c r="N19" s="211"/>
      <c r="O19" s="209" t="str">
        <f>[74]결승기록지!$C$15</f>
        <v>표세윤 이태민 홍지완 이재혁</v>
      </c>
      <c r="P19" s="210"/>
      <c r="Q19" s="211"/>
      <c r="R19" s="209" t="str">
        <f>[74]결승기록지!$C$16</f>
        <v>고동환 황시후 김동협 배태양</v>
      </c>
      <c r="S19" s="210"/>
      <c r="T19" s="211"/>
      <c r="U19" s="209"/>
      <c r="V19" s="210"/>
      <c r="W19" s="211"/>
      <c r="X19" s="209"/>
      <c r="Y19" s="210"/>
      <c r="Z19" s="211"/>
    </row>
    <row r="20" spans="1:29" s="44" customFormat="1" ht="7.5" customHeight="1">
      <c r="A20" s="239"/>
      <c r="B20" s="164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</row>
    <row r="21" spans="1:29" s="9" customFormat="1">
      <c r="A21" s="242"/>
      <c r="B21" s="232" t="s">
        <v>86</v>
      </c>
      <c r="C21" s="232"/>
      <c r="D21" s="10"/>
      <c r="E21" s="10"/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219"/>
      <c r="Q21" s="219"/>
      <c r="R21" s="219"/>
      <c r="S21" s="219"/>
      <c r="T21" s="10"/>
      <c r="U21" s="10"/>
      <c r="V21" s="10"/>
      <c r="W21" s="10"/>
      <c r="X21" s="10"/>
      <c r="Y21" s="10"/>
      <c r="Z21" s="10"/>
    </row>
    <row r="22" spans="1:29" ht="9.75" customHeight="1">
      <c r="A22" s="24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9">
      <c r="A23" s="242"/>
      <c r="B23" s="127" t="s">
        <v>6</v>
      </c>
      <c r="C23" s="180"/>
      <c r="D23" s="181" t="s">
        <v>7</v>
      </c>
      <c r="E23" s="182"/>
      <c r="F23" s="180"/>
      <c r="G23" s="181" t="s">
        <v>10</v>
      </c>
      <c r="H23" s="182"/>
      <c r="I23" s="180"/>
      <c r="J23" s="181" t="s">
        <v>0</v>
      </c>
      <c r="K23" s="182"/>
      <c r="L23" s="180"/>
      <c r="M23" s="181" t="s">
        <v>12</v>
      </c>
      <c r="N23" s="182"/>
      <c r="O23" s="180"/>
      <c r="P23" s="181" t="s">
        <v>1</v>
      </c>
      <c r="Q23" s="182"/>
      <c r="R23" s="180"/>
      <c r="S23" s="181" t="s">
        <v>2</v>
      </c>
      <c r="T23" s="182"/>
      <c r="U23" s="180"/>
      <c r="V23" s="181" t="s">
        <v>13</v>
      </c>
      <c r="W23" s="182"/>
      <c r="X23" s="180"/>
      <c r="Y23" s="181" t="s">
        <v>8</v>
      </c>
      <c r="Z23" s="182"/>
    </row>
    <row r="24" spans="1:29" ht="14.25" thickBot="1">
      <c r="A24" s="239"/>
      <c r="B24" s="6" t="s">
        <v>20</v>
      </c>
      <c r="C24" s="183" t="s">
        <v>3</v>
      </c>
      <c r="D24" s="183" t="s">
        <v>9</v>
      </c>
      <c r="E24" s="183" t="s">
        <v>4</v>
      </c>
      <c r="F24" s="183" t="s">
        <v>3</v>
      </c>
      <c r="G24" s="183" t="s">
        <v>9</v>
      </c>
      <c r="H24" s="183" t="s">
        <v>4</v>
      </c>
      <c r="I24" s="183" t="s">
        <v>3</v>
      </c>
      <c r="J24" s="183" t="s">
        <v>9</v>
      </c>
      <c r="K24" s="183" t="s">
        <v>4</v>
      </c>
      <c r="L24" s="183" t="s">
        <v>3</v>
      </c>
      <c r="M24" s="183" t="s">
        <v>9</v>
      </c>
      <c r="N24" s="183" t="s">
        <v>4</v>
      </c>
      <c r="O24" s="183" t="s">
        <v>3</v>
      </c>
      <c r="P24" s="183" t="s">
        <v>9</v>
      </c>
      <c r="Q24" s="183" t="s">
        <v>4</v>
      </c>
      <c r="R24" s="183" t="s">
        <v>3</v>
      </c>
      <c r="S24" s="183" t="s">
        <v>9</v>
      </c>
      <c r="T24" s="183" t="s">
        <v>4</v>
      </c>
      <c r="U24" s="183" t="s">
        <v>3</v>
      </c>
      <c r="V24" s="183" t="s">
        <v>9</v>
      </c>
      <c r="W24" s="183" t="s">
        <v>4</v>
      </c>
      <c r="X24" s="183" t="s">
        <v>3</v>
      </c>
      <c r="Y24" s="183" t="s">
        <v>9</v>
      </c>
      <c r="Z24" s="183" t="s">
        <v>4</v>
      </c>
    </row>
    <row r="25" spans="1:29" s="44" customFormat="1" ht="13.5" customHeight="1" thickTop="1">
      <c r="A25" s="233">
        <v>3</v>
      </c>
      <c r="B25" s="184" t="s">
        <v>84</v>
      </c>
      <c r="C25" s="196" t="str">
        <f>[75]결승기록지!$C$11</f>
        <v>신채윤</v>
      </c>
      <c r="D25" s="197" t="str">
        <f>[75]결승기록지!$E$11</f>
        <v>울산농서초</v>
      </c>
      <c r="E25" s="198" t="str">
        <f>[75]결승기록지!$F$11</f>
        <v>11.65</v>
      </c>
      <c r="F25" s="196" t="str">
        <f>[75]결승기록지!$C$12</f>
        <v>노현정</v>
      </c>
      <c r="G25" s="197" t="str">
        <f>[75]결승기록지!$E$12</f>
        <v>경북다산초</v>
      </c>
      <c r="H25" s="198" t="str">
        <f>[75]결승기록지!$F$12</f>
        <v>12.13</v>
      </c>
      <c r="I25" s="196" t="str">
        <f>[75]결승기록지!$C$13</f>
        <v>김주원</v>
      </c>
      <c r="J25" s="197" t="str">
        <f>[75]결승기록지!$E$13</f>
        <v>문원초</v>
      </c>
      <c r="K25" s="198" t="str">
        <f>[75]결승기록지!$F$13</f>
        <v>12.28</v>
      </c>
      <c r="L25" s="196" t="str">
        <f>[75]결승기록지!$C$14</f>
        <v>정예은</v>
      </c>
      <c r="M25" s="197" t="str">
        <f>[75]결승기록지!$E$14</f>
        <v>전남해남서초</v>
      </c>
      <c r="N25" s="198" t="str">
        <f>[75]결승기록지!$F$14</f>
        <v>12.34</v>
      </c>
      <c r="O25" s="196" t="str">
        <f>[75]결승기록지!$C$15</f>
        <v>이채은</v>
      </c>
      <c r="P25" s="197" t="str">
        <f>[75]결승기록지!$E$15</f>
        <v>인천일신초</v>
      </c>
      <c r="Q25" s="198" t="str">
        <f>[75]결승기록지!$F$15</f>
        <v>12.50</v>
      </c>
      <c r="R25" s="196" t="str">
        <f>[75]결승기록지!$C$16</f>
        <v>김민솔</v>
      </c>
      <c r="S25" s="197" t="str">
        <f>[75]결승기록지!$E$16</f>
        <v>문원초</v>
      </c>
      <c r="T25" s="198" t="str">
        <f>[75]결승기록지!$F$16</f>
        <v>12.54</v>
      </c>
      <c r="U25" s="196" t="str">
        <f>[75]결승기록지!$C$17</f>
        <v>김윤슬</v>
      </c>
      <c r="V25" s="197" t="str">
        <f>[75]결승기록지!$E$17</f>
        <v>문원초</v>
      </c>
      <c r="W25" s="198" t="str">
        <f>[75]결승기록지!$F$17</f>
        <v>12.57</v>
      </c>
      <c r="X25" s="196" t="str">
        <f>[75]결승기록지!$C$18</f>
        <v>김지아</v>
      </c>
      <c r="Y25" s="197" t="str">
        <f>[75]결승기록지!$E$18</f>
        <v>경기전곡초</v>
      </c>
      <c r="Z25" s="198" t="str">
        <f>[75]결승기록지!$F$18</f>
        <v>12.67</v>
      </c>
    </row>
    <row r="26" spans="1:29" s="44" customFormat="1" ht="13.5" customHeight="1">
      <c r="A26" s="233"/>
      <c r="B26" s="234" t="s">
        <v>5</v>
      </c>
      <c r="C26" s="235"/>
      <c r="D26" s="236" t="str">
        <f>[75]결승기록지!$G$8</f>
        <v>1.6</v>
      </c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238"/>
    </row>
    <row r="27" spans="1:29" s="44" customFormat="1" ht="13.5" customHeight="1">
      <c r="A27" s="233">
        <v>3</v>
      </c>
      <c r="B27" s="195" t="s">
        <v>14</v>
      </c>
      <c r="C27" s="196" t="str">
        <f>[76]결승기록지!$C$11</f>
        <v>기영난</v>
      </c>
      <c r="D27" s="197" t="str">
        <f>[76]결승기록지!$E$11</f>
        <v>경북다산초</v>
      </c>
      <c r="E27" s="198" t="str">
        <f>[76]결승기록지!$F$11</f>
        <v>12.70CR</v>
      </c>
      <c r="F27" s="196" t="str">
        <f>[76]결승기록지!$C$12</f>
        <v>서한울</v>
      </c>
      <c r="G27" s="197" t="str">
        <f>[76]결승기록지!$E$12</f>
        <v>세종조치원대동초</v>
      </c>
      <c r="H27" s="198" t="str">
        <f>[76]결승기록지!$F$12</f>
        <v>13.23</v>
      </c>
      <c r="I27" s="196" t="str">
        <f>[76]결승기록지!$C$13</f>
        <v>조수현</v>
      </c>
      <c r="J27" s="197" t="str">
        <f>[76]결승기록지!$E$13</f>
        <v>경기전곡초</v>
      </c>
      <c r="K27" s="198" t="str">
        <f>[76]결승기록지!$F$13</f>
        <v>13.32</v>
      </c>
      <c r="L27" s="196" t="str">
        <f>[76]결승기록지!$C$14</f>
        <v>박시연</v>
      </c>
      <c r="M27" s="197" t="str">
        <f>[76]결승기록지!$E$14</f>
        <v>경기금정초</v>
      </c>
      <c r="N27" s="198" t="str">
        <f>[76]결승기록지!$F$14</f>
        <v>13.54</v>
      </c>
      <c r="O27" s="196" t="str">
        <f>[76]결승기록지!$C$15</f>
        <v>박하연</v>
      </c>
      <c r="P27" s="197" t="str">
        <f>[76]결승기록지!$E$15</f>
        <v>충북영동초</v>
      </c>
      <c r="Q27" s="198" t="str">
        <f>[76]결승기록지!$F$15</f>
        <v>13.70</v>
      </c>
      <c r="R27" s="196" t="str">
        <f>[76]결승기록지!$C$16</f>
        <v>이수빈</v>
      </c>
      <c r="S27" s="197" t="str">
        <f>[76]결승기록지!$E$16</f>
        <v>경기소래초</v>
      </c>
      <c r="T27" s="198" t="str">
        <f>[76]결승기록지!$F$16</f>
        <v>13.77</v>
      </c>
      <c r="U27" s="196" t="str">
        <f>[76]결승기록지!$C$17</f>
        <v>조아형</v>
      </c>
      <c r="V27" s="197" t="str">
        <f>[76]결승기록지!$E$17</f>
        <v>세종조치원대동초</v>
      </c>
      <c r="W27" s="198" t="str">
        <f>[76]결승기록지!$F$17</f>
        <v>13.79</v>
      </c>
      <c r="X27" s="196" t="str">
        <f>[76]결승기록지!$C$18</f>
        <v>민시윤</v>
      </c>
      <c r="Y27" s="197" t="str">
        <f>[76]결승기록지!$E$18</f>
        <v>충북영동초</v>
      </c>
      <c r="Z27" s="198" t="str">
        <f>[76]결승기록지!$F$18</f>
        <v>14.06</v>
      </c>
    </row>
    <row r="28" spans="1:29" s="44" customFormat="1" ht="13.5" customHeight="1">
      <c r="A28" s="233"/>
      <c r="B28" s="188" t="s">
        <v>5</v>
      </c>
      <c r="C28" s="199"/>
      <c r="D28" s="200" t="str">
        <f>[76]결승기록지!$G$8</f>
        <v>1.2</v>
      </c>
      <c r="E28" s="193"/>
      <c r="F28" s="193"/>
      <c r="G28" s="193"/>
      <c r="H28" s="193"/>
      <c r="I28" s="193"/>
      <c r="J28" s="193"/>
      <c r="K28" s="193"/>
      <c r="L28" s="193"/>
      <c r="M28" s="193"/>
      <c r="N28" s="193"/>
      <c r="O28" s="193"/>
      <c r="P28" s="193"/>
      <c r="Q28" s="193"/>
      <c r="R28" s="193"/>
      <c r="S28" s="193"/>
      <c r="T28" s="193"/>
      <c r="U28" s="193"/>
      <c r="V28" s="193"/>
      <c r="W28" s="193"/>
      <c r="X28" s="193"/>
      <c r="Y28" s="193"/>
      <c r="Z28" s="194"/>
    </row>
    <row r="29" spans="1:29" s="44" customFormat="1" ht="13.5" customHeight="1">
      <c r="A29" s="233">
        <v>4</v>
      </c>
      <c r="B29" s="195" t="s">
        <v>23</v>
      </c>
      <c r="C29" s="196" t="str">
        <f>[77]결승기록지!$C$11</f>
        <v>기영난</v>
      </c>
      <c r="D29" s="197" t="str">
        <f>[77]결승기록지!$E$11</f>
        <v>경북다산초</v>
      </c>
      <c r="E29" s="198" t="str">
        <f>[77]결승기록지!$F$11</f>
        <v>25.74</v>
      </c>
      <c r="F29" s="196" t="str">
        <f>[77]결승기록지!$C$12</f>
        <v>서한울</v>
      </c>
      <c r="G29" s="197" t="str">
        <f>[77]결승기록지!$E$12</f>
        <v>세종조치원대동초</v>
      </c>
      <c r="H29" s="198" t="str">
        <f>[77]결승기록지!$F$12</f>
        <v>26.99</v>
      </c>
      <c r="I29" s="196" t="str">
        <f>[77]결승기록지!$C$13</f>
        <v>이수빈</v>
      </c>
      <c r="J29" s="197" t="str">
        <f>[77]결승기록지!$E$13</f>
        <v>경기소래초</v>
      </c>
      <c r="K29" s="198" t="str">
        <f>[77]결승기록지!$F$13</f>
        <v>27.30</v>
      </c>
      <c r="L29" s="196" t="str">
        <f>[77]결승기록지!$C$14</f>
        <v>박하연</v>
      </c>
      <c r="M29" s="197" t="str">
        <f>[77]결승기록지!$E$14</f>
        <v>충북영동초</v>
      </c>
      <c r="N29" s="198" t="str">
        <f>[77]결승기록지!$F$14</f>
        <v>27.54</v>
      </c>
      <c r="O29" s="196" t="str">
        <f>[77]결승기록지!$C$15</f>
        <v>조아형</v>
      </c>
      <c r="P29" s="197" t="str">
        <f>[77]결승기록지!$E$15</f>
        <v>세종조치원대동초</v>
      </c>
      <c r="Q29" s="198" t="str">
        <f>[77]결승기록지!$F$15</f>
        <v>28.25</v>
      </c>
      <c r="R29" s="196" t="str">
        <f>[77]결승기록지!$C$16</f>
        <v>신유희</v>
      </c>
      <c r="S29" s="197" t="str">
        <f>[77]결승기록지!$E$16</f>
        <v>경기금정초</v>
      </c>
      <c r="T29" s="198" t="str">
        <f>[77]결승기록지!$F$16</f>
        <v>28.41</v>
      </c>
      <c r="U29" s="196" t="str">
        <f>[77]결승기록지!$C$17</f>
        <v>임지수</v>
      </c>
      <c r="V29" s="197" t="str">
        <f>[77]결승기록지!$E$17</f>
        <v>세종조치원대동초</v>
      </c>
      <c r="W29" s="198" t="str">
        <f>[77]결승기록지!$F$17</f>
        <v>28.69</v>
      </c>
      <c r="X29" s="196" t="str">
        <f>[77]결승기록지!$C$18</f>
        <v>이승서</v>
      </c>
      <c r="Y29" s="197" t="str">
        <f>[77]결승기록지!$E$18</f>
        <v>경기소래초</v>
      </c>
      <c r="Z29" s="198" t="str">
        <f>[77]결승기록지!$F$18</f>
        <v>29.12</v>
      </c>
    </row>
    <row r="30" spans="1:29" s="44" customFormat="1" ht="13.5" customHeight="1">
      <c r="A30" s="233"/>
      <c r="B30" s="188" t="s">
        <v>5</v>
      </c>
      <c r="C30" s="199"/>
      <c r="D30" s="200" t="str">
        <f>[77]결승기록지!$G$8</f>
        <v>2.6</v>
      </c>
      <c r="E30" s="237" t="s">
        <v>85</v>
      </c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3"/>
      <c r="X30" s="193"/>
      <c r="Y30" s="193"/>
      <c r="Z30" s="194"/>
    </row>
    <row r="31" spans="1:29" s="44" customFormat="1" ht="13.5" customHeight="1">
      <c r="A31" s="239">
        <v>3</v>
      </c>
      <c r="B31" s="201" t="s">
        <v>18</v>
      </c>
      <c r="C31" s="196" t="str">
        <f>[78]결승기록지!$C$11</f>
        <v>박민주</v>
      </c>
      <c r="D31" s="197" t="str">
        <f>[78]결승기록지!$E$11</f>
        <v>경남사천초</v>
      </c>
      <c r="E31" s="198" t="str">
        <f>[78]결승기록지!$F$11</f>
        <v>2:16.34CR</v>
      </c>
      <c r="F31" s="196" t="str">
        <f>[78]결승기록지!$C$12</f>
        <v>최지우</v>
      </c>
      <c r="G31" s="197" t="str">
        <f>[78]결승기록지!$E$12</f>
        <v>구례중앙초</v>
      </c>
      <c r="H31" s="198" t="str">
        <f>[78]결승기록지!$F$12</f>
        <v>2:24.76</v>
      </c>
      <c r="I31" s="196" t="str">
        <f>[78]결승기록지!$C$13</f>
        <v>김정아</v>
      </c>
      <c r="J31" s="197" t="str">
        <f>[78]결승기록지!$E$13</f>
        <v>경기가평초</v>
      </c>
      <c r="K31" s="198" t="str">
        <f>[78]결승기록지!$F$13</f>
        <v>2:28.50</v>
      </c>
      <c r="L31" s="196" t="str">
        <f>[78]결승기록지!$C$14</f>
        <v>강나연</v>
      </c>
      <c r="M31" s="197" t="str">
        <f>[78]결승기록지!$E$14</f>
        <v>충북영동초</v>
      </c>
      <c r="N31" s="198" t="str">
        <f>[78]결승기록지!$F$14</f>
        <v>2:31.85</v>
      </c>
      <c r="O31" s="196" t="str">
        <f>[78]결승기록지!$C$15</f>
        <v>신유희</v>
      </c>
      <c r="P31" s="197" t="str">
        <f>[78]결승기록지!$E$15</f>
        <v>경기금정초</v>
      </c>
      <c r="Q31" s="198" t="str">
        <f>[78]결승기록지!$F$15</f>
        <v>2:33.03</v>
      </c>
      <c r="R31" s="196" t="str">
        <f>[78]결승기록지!$C$16</f>
        <v>김민서</v>
      </c>
      <c r="S31" s="197" t="str">
        <f>[78]결승기록지!$E$16</f>
        <v>경기전곡초</v>
      </c>
      <c r="T31" s="198" t="str">
        <f>[78]결승기록지!$F$16</f>
        <v>2:40.15</v>
      </c>
      <c r="U31" s="196" t="str">
        <f>[78]결승기록지!$C$17</f>
        <v>김효주</v>
      </c>
      <c r="V31" s="197" t="str">
        <f>[78]결승기록지!$E$17</f>
        <v>충북영동초</v>
      </c>
      <c r="W31" s="198" t="str">
        <f>[78]결승기록지!$F$17</f>
        <v>2:40.72</v>
      </c>
      <c r="X31" s="196" t="str">
        <f>[78]결승기록지!$C$18</f>
        <v>권도희</v>
      </c>
      <c r="Y31" s="197" t="str">
        <f>[78]결승기록지!$E$18</f>
        <v>문원초</v>
      </c>
      <c r="Z31" s="198" t="str">
        <f>[78]결승기록지!$F$18</f>
        <v>2:42.67</v>
      </c>
    </row>
    <row r="32" spans="1:29" s="44" customFormat="1" ht="13.5" customHeight="1">
      <c r="A32" s="240">
        <v>4</v>
      </c>
      <c r="B32" s="227" t="s">
        <v>25</v>
      </c>
      <c r="C32" s="228" t="str">
        <f>[79]높이!$C$11</f>
        <v>김은수</v>
      </c>
      <c r="D32" s="229" t="str">
        <f>[79]높이!$E$11</f>
        <v>전북고창초</v>
      </c>
      <c r="E32" s="230" t="str">
        <f>[79]높이!$F$11</f>
        <v>1.58CR</v>
      </c>
      <c r="F32" s="228" t="str">
        <f>[79]높이!$C$12</f>
        <v>제희정</v>
      </c>
      <c r="G32" s="229" t="str">
        <f>[79]높이!$E$12</f>
        <v>양산서남초</v>
      </c>
      <c r="H32" s="230" t="str">
        <f>[79]높이!$F$12</f>
        <v>1.40</v>
      </c>
      <c r="I32" s="228" t="str">
        <f>[79]높이!$C$13</f>
        <v>오미래</v>
      </c>
      <c r="J32" s="229" t="str">
        <f>[79]높이!$E$13</f>
        <v>서울강신초</v>
      </c>
      <c r="K32" s="230" t="str">
        <f>[79]높이!$F$13</f>
        <v>1.35</v>
      </c>
      <c r="L32" s="228" t="str">
        <f>[79]높이!$C$14</f>
        <v>이하은</v>
      </c>
      <c r="M32" s="229" t="str">
        <f>[79]높이!$E$14</f>
        <v>광양칠성초</v>
      </c>
      <c r="N32" s="230" t="str">
        <f>[79]높이!$F$14</f>
        <v>1.25</v>
      </c>
      <c r="O32" s="228" t="str">
        <f>[79]높이!$C$15</f>
        <v>천예은</v>
      </c>
      <c r="P32" s="229" t="str">
        <f>[79]높이!$E$15</f>
        <v>서울중동초</v>
      </c>
      <c r="Q32" s="230" t="str">
        <f>[79]높이!$F$15</f>
        <v>1.25</v>
      </c>
      <c r="R32" s="228" t="str">
        <f>[79]높이!$C$16</f>
        <v>전효진</v>
      </c>
      <c r="S32" s="229" t="str">
        <f>[79]높이!$E$16</f>
        <v>부평남초</v>
      </c>
      <c r="T32" s="230" t="str">
        <f>[79]높이!$F$16</f>
        <v>1.10</v>
      </c>
      <c r="U32" s="228"/>
      <c r="V32" s="229"/>
      <c r="W32" s="230"/>
      <c r="X32" s="228"/>
      <c r="Y32" s="229"/>
      <c r="Z32" s="230"/>
      <c r="AA32" s="164"/>
      <c r="AB32" s="164"/>
      <c r="AC32" s="164"/>
    </row>
    <row r="33" spans="1:26" s="44" customFormat="1" ht="13.5" customHeight="1">
      <c r="A33" s="233">
        <v>4</v>
      </c>
      <c r="B33" s="195" t="s">
        <v>17</v>
      </c>
      <c r="C33" s="196" t="str">
        <f>[79]멀리!$C$11</f>
        <v>김은수</v>
      </c>
      <c r="D33" s="197" t="str">
        <f>[79]멀리!$E$11</f>
        <v>전북고창초</v>
      </c>
      <c r="E33" s="198" t="str">
        <f>[79]멀리!$F$11</f>
        <v>4.56</v>
      </c>
      <c r="F33" s="196" t="str">
        <f>[79]멀리!$C$12</f>
        <v>정나윤</v>
      </c>
      <c r="G33" s="197" t="str">
        <f>[79]멀리!$E$12</f>
        <v>충북영동초</v>
      </c>
      <c r="H33" s="198" t="str">
        <f>[79]멀리!$F$12</f>
        <v>4.37</v>
      </c>
      <c r="I33" s="196" t="str">
        <f>[79]멀리!$C$13</f>
        <v>박시연</v>
      </c>
      <c r="J33" s="197" t="str">
        <f>[79]멀리!$E$13</f>
        <v>경기금정초</v>
      </c>
      <c r="K33" s="198" t="str">
        <f>[79]멀리!$F$13</f>
        <v>4.32</v>
      </c>
      <c r="L33" s="196" t="str">
        <f>[79]멀리!$C$14</f>
        <v>이래현</v>
      </c>
      <c r="M33" s="197" t="str">
        <f>[79]멀리!$E$14</f>
        <v>경기현일초</v>
      </c>
      <c r="N33" s="198" t="str">
        <f>[79]멀리!$F$14</f>
        <v>4.31</v>
      </c>
      <c r="O33" s="196" t="str">
        <f>[79]멀리!$C$15</f>
        <v>민시윤</v>
      </c>
      <c r="P33" s="197" t="str">
        <f>[79]멀리!$E$15</f>
        <v>충북영동초</v>
      </c>
      <c r="Q33" s="198" t="str">
        <f>[79]멀리!$F$15</f>
        <v>4.28</v>
      </c>
      <c r="R33" s="196" t="str">
        <f>[79]멀리!$C$16</f>
        <v>구미소</v>
      </c>
      <c r="S33" s="197" t="str">
        <f>[79]멀리!$E$16</f>
        <v>울산농서초</v>
      </c>
      <c r="T33" s="198" t="str">
        <f>[79]멀리!$F$16</f>
        <v>4.24</v>
      </c>
      <c r="U33" s="196" t="str">
        <f>[79]멀리!$C$17</f>
        <v>이수연</v>
      </c>
      <c r="V33" s="197" t="str">
        <f>[79]멀리!$E$17</f>
        <v>부평남초</v>
      </c>
      <c r="W33" s="198" t="str">
        <f>[79]멀리!$F$17</f>
        <v>4.14</v>
      </c>
      <c r="X33" s="196" t="str">
        <f>[79]멀리!$C$18</f>
        <v>이주원</v>
      </c>
      <c r="Y33" s="197" t="str">
        <f>[79]멀리!$E$18</f>
        <v>서울강신초</v>
      </c>
      <c r="Z33" s="198" t="str">
        <f>[79]멀리!$F$18</f>
        <v>3.96</v>
      </c>
    </row>
    <row r="34" spans="1:26" s="44" customFormat="1" ht="13.5" customHeight="1">
      <c r="A34" s="233"/>
      <c r="B34" s="188" t="s">
        <v>5</v>
      </c>
      <c r="C34" s="241"/>
      <c r="D34" s="200" t="str">
        <f>[79]멀리!$G$11</f>
        <v>-0.3</v>
      </c>
      <c r="E34" s="194"/>
      <c r="F34" s="241"/>
      <c r="G34" s="200" t="str">
        <f>[79]멀리!$G$12</f>
        <v>-0.1</v>
      </c>
      <c r="H34" s="194"/>
      <c r="I34" s="241"/>
      <c r="J34" s="200" t="str">
        <f>[79]멀리!$G$13</f>
        <v>0.2</v>
      </c>
      <c r="K34" s="194"/>
      <c r="L34" s="241"/>
      <c r="M34" s="200" t="str">
        <f>[79]멀리!$G$14</f>
        <v>0.3</v>
      </c>
      <c r="N34" s="194"/>
      <c r="O34" s="241"/>
      <c r="P34" s="200" t="str">
        <f>[79]멀리!$G$15</f>
        <v>-1.6</v>
      </c>
      <c r="Q34" s="194"/>
      <c r="R34" s="241"/>
      <c r="S34" s="200" t="str">
        <f>[79]멀리!$G$16</f>
        <v>0.3</v>
      </c>
      <c r="T34" s="194"/>
      <c r="U34" s="241"/>
      <c r="V34" s="200" t="str">
        <f>[79]멀리!$G$17</f>
        <v>-0.1</v>
      </c>
      <c r="W34" s="194"/>
      <c r="X34" s="241"/>
      <c r="Y34" s="200" t="str">
        <f>[79]멀리!$G$18</f>
        <v>0.3</v>
      </c>
      <c r="Z34" s="194"/>
    </row>
    <row r="35" spans="1:26" s="44" customFormat="1" ht="13.5" customHeight="1">
      <c r="A35" s="239">
        <v>3</v>
      </c>
      <c r="B35" s="201" t="s">
        <v>27</v>
      </c>
      <c r="C35" s="196" t="str">
        <f>[79]포환!$C$11</f>
        <v>권서현</v>
      </c>
      <c r="D35" s="197" t="str">
        <f>[79]포환!$E$11</f>
        <v>외간초</v>
      </c>
      <c r="E35" s="198" t="str">
        <f>[79]포환!$F$11</f>
        <v>10.81</v>
      </c>
      <c r="F35" s="196" t="str">
        <f>[79]포환!$C$12</f>
        <v>최연정</v>
      </c>
      <c r="G35" s="197" t="str">
        <f>[79]포환!$E$12</f>
        <v>인천일신초</v>
      </c>
      <c r="H35" s="198" t="str">
        <f>[79]포환!$F$12</f>
        <v>10.08</v>
      </c>
      <c r="I35" s="196" t="str">
        <f>[79]포환!$C$13</f>
        <v>박혜린</v>
      </c>
      <c r="J35" s="197" t="str">
        <f>[79]포환!$E$13</f>
        <v>충남홍남초</v>
      </c>
      <c r="K35" s="198" t="str">
        <f>[79]포환!$F$13</f>
        <v>9.82</v>
      </c>
      <c r="L35" s="196" t="str">
        <f>[79]포환!$C$14</f>
        <v>김태빈</v>
      </c>
      <c r="M35" s="197" t="str">
        <f>[79]포환!$E$14</f>
        <v>전남목포서부초</v>
      </c>
      <c r="N35" s="198" t="str">
        <f>[79]포환!$F$14</f>
        <v>9.81</v>
      </c>
      <c r="O35" s="196" t="str">
        <f>[79]포환!$C$15</f>
        <v>박서영</v>
      </c>
      <c r="P35" s="197" t="str">
        <f>[79]포환!$E$15</f>
        <v>전남목포서부초</v>
      </c>
      <c r="Q35" s="198" t="str">
        <f>[79]포환!$F$15</f>
        <v>7.54</v>
      </c>
      <c r="R35" s="196" t="str">
        <f>[79]포환!$C$16</f>
        <v>김가연</v>
      </c>
      <c r="S35" s="197" t="str">
        <f>[79]포환!$E$16</f>
        <v>전북봉서초</v>
      </c>
      <c r="T35" s="198" t="str">
        <f>[79]포환!$F$16</f>
        <v>7.18</v>
      </c>
      <c r="U35" s="196" t="str">
        <f>[79]포환!$C$17</f>
        <v>박수영</v>
      </c>
      <c r="V35" s="197" t="str">
        <f>[79]포환!$E$17</f>
        <v>경기용마초</v>
      </c>
      <c r="W35" s="198" t="str">
        <f>[79]포환!$F$17</f>
        <v>5.86</v>
      </c>
      <c r="X35" s="196" t="str">
        <f>[79]포환!$C$18</f>
        <v>선희주</v>
      </c>
      <c r="Y35" s="197" t="str">
        <f>[79]포환!$E$18</f>
        <v>전북봉서초</v>
      </c>
      <c r="Z35" s="198" t="str">
        <f>[79]포환!$F$18</f>
        <v>5.68</v>
      </c>
    </row>
    <row r="36" spans="1:26" s="44" customFormat="1" ht="13.5" customHeight="1">
      <c r="A36" s="233">
        <v>5</v>
      </c>
      <c r="B36" s="195" t="s">
        <v>16</v>
      </c>
      <c r="C36" s="196"/>
      <c r="D36" s="197" t="str">
        <f>[80]결승기록지!$E$11</f>
        <v>세종조치원대동초</v>
      </c>
      <c r="E36" s="198" t="str">
        <f>[80]결승기록지!$F$11</f>
        <v>54.04</v>
      </c>
      <c r="F36" s="196"/>
      <c r="G36" s="197" t="str">
        <f>[80]결승기록지!$E$12</f>
        <v>충북영동초</v>
      </c>
      <c r="H36" s="198" t="str">
        <f>[80]결승기록지!$F$12</f>
        <v>55.73</v>
      </c>
      <c r="I36" s="196"/>
      <c r="J36" s="197" t="str">
        <f>[80]결승기록지!$E$13</f>
        <v>경기소래초</v>
      </c>
      <c r="K36" s="198" t="str">
        <f>[80]결승기록지!$F$13</f>
        <v>55.73</v>
      </c>
      <c r="L36" s="196"/>
      <c r="M36" s="197" t="str">
        <f>[80]결승기록지!$E$14</f>
        <v>서울강신초</v>
      </c>
      <c r="N36" s="198" t="str">
        <f>[80]결승기록지!$F$14</f>
        <v>56.54</v>
      </c>
      <c r="O36" s="196"/>
      <c r="P36" s="197" t="str">
        <f>[80]결승기록지!$E$15</f>
        <v>인천논곡초</v>
      </c>
      <c r="Q36" s="198" t="str">
        <f>[80]결승기록지!$F$15</f>
        <v>56.64</v>
      </c>
      <c r="R36" s="196"/>
      <c r="S36" s="197" t="str">
        <f>[80]결승기록지!$E$16</f>
        <v>인천일신초</v>
      </c>
      <c r="T36" s="198" t="str">
        <f>[80]결승기록지!$F$16</f>
        <v>1:03.52</v>
      </c>
      <c r="U36" s="196"/>
      <c r="V36" s="197"/>
      <c r="W36" s="198"/>
      <c r="X36" s="196"/>
      <c r="Y36" s="197"/>
      <c r="Z36" s="198"/>
    </row>
    <row r="37" spans="1:26" s="44" customFormat="1" ht="13.5" customHeight="1">
      <c r="A37" s="233"/>
      <c r="B37" s="188"/>
      <c r="C37" s="209" t="str">
        <f>[80]결승기록지!$C$11</f>
        <v>최해담 조아형 임지수 서한울</v>
      </c>
      <c r="D37" s="210"/>
      <c r="E37" s="211"/>
      <c r="F37" s="209" t="str">
        <f>[80]결승기록지!$C$12</f>
        <v>민시윤 강나연 정나윤 박하연</v>
      </c>
      <c r="G37" s="210"/>
      <c r="H37" s="211"/>
      <c r="I37" s="209" t="str">
        <f>[80]결승기록지!$C$13</f>
        <v xml:space="preserve">임지우 이승서 박희은 이수빈 </v>
      </c>
      <c r="J37" s="210"/>
      <c r="K37" s="211"/>
      <c r="L37" s="209" t="str">
        <f>[80]결승기록지!$C$14</f>
        <v>이혜림 박서연 이주원 배서연</v>
      </c>
      <c r="M37" s="210"/>
      <c r="N37" s="211"/>
      <c r="O37" s="209" t="str">
        <f>[80]결승기록지!$C$15</f>
        <v>이시율 김민경 권가은 한혜린</v>
      </c>
      <c r="P37" s="210"/>
      <c r="Q37" s="211"/>
      <c r="R37" s="209" t="str">
        <f>[80]결승기록지!$C$16</f>
        <v>이다윤 진가희 이채은 이세연</v>
      </c>
      <c r="S37" s="210"/>
      <c r="T37" s="211"/>
      <c r="U37" s="209"/>
      <c r="V37" s="210"/>
      <c r="W37" s="211"/>
      <c r="X37" s="209"/>
      <c r="Y37" s="210"/>
      <c r="Z37" s="211"/>
    </row>
    <row r="38" spans="1:26" s="44" customFormat="1" ht="13.5" customHeight="1">
      <c r="A38" s="51"/>
      <c r="B38" s="164"/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</row>
    <row r="39" spans="1:26" s="9" customFormat="1" ht="14.25" customHeight="1">
      <c r="A39" s="54"/>
      <c r="B39" s="11" t="s">
        <v>42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>
      <c r="A40" s="54"/>
    </row>
    <row r="41" spans="1:26">
      <c r="A41" s="54"/>
    </row>
  </sheetData>
  <mergeCells count="31">
    <mergeCell ref="X37:Z37"/>
    <mergeCell ref="F37:H37"/>
    <mergeCell ref="I37:K37"/>
    <mergeCell ref="L37:N37"/>
    <mergeCell ref="O37:Q37"/>
    <mergeCell ref="R37:T37"/>
    <mergeCell ref="U37:W37"/>
    <mergeCell ref="A25:A26"/>
    <mergeCell ref="A27:A28"/>
    <mergeCell ref="A29:A30"/>
    <mergeCell ref="A33:A34"/>
    <mergeCell ref="A36:A37"/>
    <mergeCell ref="C37:E37"/>
    <mergeCell ref="O19:Q19"/>
    <mergeCell ref="R19:T19"/>
    <mergeCell ref="U19:W19"/>
    <mergeCell ref="X19:Z19"/>
    <mergeCell ref="B21:C21"/>
    <mergeCell ref="F21:S21"/>
    <mergeCell ref="A15:A16"/>
    <mergeCell ref="A18:A19"/>
    <mergeCell ref="C19:E19"/>
    <mergeCell ref="F19:H19"/>
    <mergeCell ref="I19:K19"/>
    <mergeCell ref="L19:N19"/>
    <mergeCell ref="E2:T2"/>
    <mergeCell ref="B3:C3"/>
    <mergeCell ref="F3:S3"/>
    <mergeCell ref="A7:A8"/>
    <mergeCell ref="A9:A10"/>
    <mergeCell ref="A11:A12"/>
  </mergeCells>
  <phoneticPr fontId="2" type="noConversion"/>
  <pageMargins left="0.35" right="0" top="0" bottom="0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C6D6C-004B-452B-8C33-35F92F893069}">
  <dimension ref="A1:AC35"/>
  <sheetViews>
    <sheetView showGridLines="0" view="pageBreakPreview" zoomScale="130" zoomScaleSheetLayoutView="130" workbookViewId="0">
      <selection activeCell="E2" sqref="E2:T2"/>
    </sheetView>
  </sheetViews>
  <sheetFormatPr defaultRowHeight="13.5"/>
  <cols>
    <col min="1" max="1" width="2.33203125" style="53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</cols>
  <sheetData>
    <row r="1" spans="1:26">
      <c r="A1" s="52"/>
    </row>
    <row r="2" spans="1:26" s="9" customFormat="1" ht="45" customHeight="1" thickBot="1">
      <c r="A2" s="52"/>
      <c r="B2" s="10"/>
      <c r="C2" s="10"/>
      <c r="D2" s="10"/>
      <c r="E2" s="124" t="s">
        <v>65</v>
      </c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49" t="s">
        <v>19</v>
      </c>
      <c r="V2" s="49"/>
      <c r="W2" s="49"/>
      <c r="X2" s="49"/>
      <c r="Y2" s="49"/>
      <c r="Z2" s="49"/>
    </row>
    <row r="3" spans="1:26" s="9" customFormat="1" ht="14.25" thickTop="1">
      <c r="A3" s="53"/>
      <c r="B3" s="126" t="s">
        <v>75</v>
      </c>
      <c r="C3" s="126"/>
      <c r="D3" s="10"/>
      <c r="E3" s="10"/>
      <c r="F3" s="108" t="s">
        <v>66</v>
      </c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B5" s="127" t="s">
        <v>6</v>
      </c>
      <c r="C5" s="128"/>
      <c r="D5" s="129" t="s">
        <v>7</v>
      </c>
      <c r="E5" s="130"/>
      <c r="F5" s="128"/>
      <c r="G5" s="129" t="s">
        <v>10</v>
      </c>
      <c r="H5" s="130"/>
      <c r="I5" s="128"/>
      <c r="J5" s="129" t="s">
        <v>0</v>
      </c>
      <c r="K5" s="130"/>
      <c r="L5" s="128"/>
      <c r="M5" s="129" t="s">
        <v>12</v>
      </c>
      <c r="N5" s="130"/>
      <c r="O5" s="128"/>
      <c r="P5" s="129" t="s">
        <v>1</v>
      </c>
      <c r="Q5" s="130"/>
      <c r="R5" s="128"/>
      <c r="S5" s="129" t="s">
        <v>2</v>
      </c>
      <c r="T5" s="130"/>
      <c r="U5" s="128"/>
      <c r="V5" s="129" t="s">
        <v>13</v>
      </c>
      <c r="W5" s="130"/>
      <c r="X5" s="128"/>
      <c r="Y5" s="129" t="s">
        <v>8</v>
      </c>
      <c r="Z5" s="130"/>
    </row>
    <row r="6" spans="1:26" ht="14.25" thickBot="1">
      <c r="A6" s="54"/>
      <c r="B6" s="131" t="s">
        <v>20</v>
      </c>
      <c r="C6" s="132" t="s">
        <v>3</v>
      </c>
      <c r="D6" s="132" t="s">
        <v>9</v>
      </c>
      <c r="E6" s="132" t="s">
        <v>4</v>
      </c>
      <c r="F6" s="132" t="s">
        <v>3</v>
      </c>
      <c r="G6" s="132" t="s">
        <v>9</v>
      </c>
      <c r="H6" s="132" t="s">
        <v>4</v>
      </c>
      <c r="I6" s="132" t="s">
        <v>3</v>
      </c>
      <c r="J6" s="132" t="s">
        <v>9</v>
      </c>
      <c r="K6" s="132" t="s">
        <v>4</v>
      </c>
      <c r="L6" s="132" t="s">
        <v>3</v>
      </c>
      <c r="M6" s="132" t="s">
        <v>9</v>
      </c>
      <c r="N6" s="132" t="s">
        <v>4</v>
      </c>
      <c r="O6" s="132" t="s">
        <v>3</v>
      </c>
      <c r="P6" s="132" t="s">
        <v>9</v>
      </c>
      <c r="Q6" s="132" t="s">
        <v>4</v>
      </c>
      <c r="R6" s="132" t="s">
        <v>3</v>
      </c>
      <c r="S6" s="132" t="s">
        <v>9</v>
      </c>
      <c r="T6" s="132" t="s">
        <v>4</v>
      </c>
      <c r="U6" s="132" t="s">
        <v>3</v>
      </c>
      <c r="V6" s="132" t="s">
        <v>9</v>
      </c>
      <c r="W6" s="132" t="s">
        <v>4</v>
      </c>
      <c r="X6" s="132" t="s">
        <v>3</v>
      </c>
      <c r="Y6" s="132" t="s">
        <v>9</v>
      </c>
      <c r="Z6" s="132" t="s">
        <v>4</v>
      </c>
    </row>
    <row r="7" spans="1:26" s="44" customFormat="1" ht="13.5" customHeight="1" thickTop="1">
      <c r="A7" s="109">
        <v>1</v>
      </c>
      <c r="B7" s="133" t="s">
        <v>14</v>
      </c>
      <c r="C7" s="134" t="str">
        <f>[39]결승기록지!$C$11</f>
        <v>김환</v>
      </c>
      <c r="D7" s="135" t="str">
        <f>[39]결승기록지!$E$11</f>
        <v>울산스포츠과학중</v>
      </c>
      <c r="E7" s="136" t="str">
        <f>[39]결승기록지!$F$11</f>
        <v>11.12</v>
      </c>
      <c r="F7" s="134" t="str">
        <f>[39]결승기록지!$C$12</f>
        <v>이승민</v>
      </c>
      <c r="G7" s="135" t="str">
        <f>[39]결승기록지!$E$12</f>
        <v>석우중</v>
      </c>
      <c r="H7" s="136" t="str">
        <f>[39]결승기록지!$F$12</f>
        <v>11.64</v>
      </c>
      <c r="I7" s="134" t="str">
        <f>[39]결승기록지!$C$13</f>
        <v>김도혁</v>
      </c>
      <c r="J7" s="135" t="str">
        <f>[39]결승기록지!$E$13</f>
        <v>석우중</v>
      </c>
      <c r="K7" s="136" t="str">
        <f>[39]결승기록지!$F$13</f>
        <v>11.77</v>
      </c>
      <c r="L7" s="134" t="str">
        <f>[39]결승기록지!$C$14</f>
        <v>안영재</v>
      </c>
      <c r="M7" s="135" t="str">
        <f>[39]결승기록지!$E$14</f>
        <v>단원중</v>
      </c>
      <c r="N7" s="136" t="str">
        <f>[39]결승기록지!$F$14</f>
        <v>11.79</v>
      </c>
      <c r="O7" s="134" t="str">
        <f>[39]결승기록지!$C$15</f>
        <v>이준혁</v>
      </c>
      <c r="P7" s="135" t="str">
        <f>[39]결승기록지!$E$15</f>
        <v>와동중</v>
      </c>
      <c r="Q7" s="136" t="str">
        <f>[39]결승기록지!$F$15</f>
        <v>11.84</v>
      </c>
      <c r="R7" s="134" t="str">
        <f>[39]결승기록지!$C$16</f>
        <v>최승원</v>
      </c>
      <c r="S7" s="135" t="str">
        <f>[39]결승기록지!$E$16</f>
        <v>월촌중</v>
      </c>
      <c r="T7" s="136" t="str">
        <f>[39]결승기록지!$F$16</f>
        <v>11.95</v>
      </c>
      <c r="U7" s="134" t="str">
        <f>[39]결승기록지!$C$17</f>
        <v>김민준</v>
      </c>
      <c r="V7" s="135" t="str">
        <f>[39]결승기록지!$E$17</f>
        <v>천안새샘중</v>
      </c>
      <c r="W7" s="136" t="str">
        <f>[39]결승기록지!$F$17</f>
        <v>11.96</v>
      </c>
      <c r="X7" s="134" t="str">
        <f>[39]결승기록지!$C$18</f>
        <v>이시우</v>
      </c>
      <c r="Y7" s="135" t="str">
        <f>[39]결승기록지!$E$18</f>
        <v>대전대신중</v>
      </c>
      <c r="Z7" s="136" t="str">
        <f>[39]결승기록지!$F$18</f>
        <v>12.09</v>
      </c>
    </row>
    <row r="8" spans="1:26" s="44" customFormat="1" ht="13.5" customHeight="1">
      <c r="A8" s="109"/>
      <c r="B8" s="137" t="s">
        <v>5</v>
      </c>
      <c r="C8" s="138"/>
      <c r="D8" s="139" t="str">
        <f>[39]결승기록지!$G$8</f>
        <v>-0.9</v>
      </c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1"/>
    </row>
    <row r="9" spans="1:26" s="44" customFormat="1" ht="13.5" customHeight="1">
      <c r="A9" s="109">
        <v>2</v>
      </c>
      <c r="B9" s="142" t="s">
        <v>23</v>
      </c>
      <c r="C9" s="143" t="str">
        <f>[40]결승기록지!$C$11</f>
        <v>김환</v>
      </c>
      <c r="D9" s="144" t="str">
        <f>[40]결승기록지!$E$11</f>
        <v>울산스포츠과학중</v>
      </c>
      <c r="E9" s="145" t="str">
        <f>[40]결승기록지!$F$11</f>
        <v>22.03</v>
      </c>
      <c r="F9" s="143" t="str">
        <f>[40]결승기록지!$C$12</f>
        <v>차민오</v>
      </c>
      <c r="G9" s="144" t="str">
        <f>[40]결승기록지!$E$12</f>
        <v>석우중</v>
      </c>
      <c r="H9" s="145" t="str">
        <f>[40]결승기록지!$F$12</f>
        <v>22.63</v>
      </c>
      <c r="I9" s="143" t="str">
        <f>[40]결승기록지!$C$13</f>
        <v>최명진</v>
      </c>
      <c r="J9" s="144" t="str">
        <f>[40]결승기록지!$E$13</f>
        <v>이리동중</v>
      </c>
      <c r="K9" s="145" t="str">
        <f>[40]결승기록지!$F$13</f>
        <v>22.97</v>
      </c>
      <c r="L9" s="143" t="str">
        <f>[40]결승기록지!$C$14</f>
        <v>손호영</v>
      </c>
      <c r="M9" s="144" t="str">
        <f>[40]결승기록지!$E$14</f>
        <v>석우중</v>
      </c>
      <c r="N9" s="145" t="str">
        <f>[40]결승기록지!$F$14</f>
        <v>23.13</v>
      </c>
      <c r="O9" s="143" t="str">
        <f>[40]결승기록지!$C$15</f>
        <v>김도혁</v>
      </c>
      <c r="P9" s="144" t="str">
        <f>[40]결승기록지!$E$15</f>
        <v>석우중</v>
      </c>
      <c r="Q9" s="145" t="str">
        <f>[40]결승기록지!$F$15</f>
        <v>23.37</v>
      </c>
      <c r="R9" s="143" t="str">
        <f>[40]결승기록지!$C$16</f>
        <v>김선구</v>
      </c>
      <c r="S9" s="144" t="str">
        <f>[40]결승기록지!$E$16</f>
        <v>대전구봉중</v>
      </c>
      <c r="T9" s="145" t="str">
        <f>[40]결승기록지!$F$16</f>
        <v>23.87</v>
      </c>
      <c r="U9" s="143" t="str">
        <f>[40]결승기록지!$C$17</f>
        <v>권현일</v>
      </c>
      <c r="V9" s="144" t="str">
        <f>[40]결승기록지!$E$17</f>
        <v>경주중</v>
      </c>
      <c r="W9" s="145" t="str">
        <f>[40]결승기록지!$F$17</f>
        <v>23.95</v>
      </c>
      <c r="X9" s="143"/>
      <c r="Y9" s="144"/>
      <c r="Z9" s="145"/>
    </row>
    <row r="10" spans="1:26" s="44" customFormat="1" ht="13.5" customHeight="1">
      <c r="A10" s="109"/>
      <c r="B10" s="137" t="s">
        <v>5</v>
      </c>
      <c r="C10" s="138"/>
      <c r="D10" s="139" t="str">
        <f>[40]결승기록지!$G$8</f>
        <v>0.9</v>
      </c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1"/>
    </row>
    <row r="11" spans="1:26" s="44" customFormat="1" ht="13.5" customHeight="1">
      <c r="A11" s="51">
        <v>3</v>
      </c>
      <c r="B11" s="146" t="s">
        <v>11</v>
      </c>
      <c r="C11" s="147" t="str">
        <f>[41]결승기록지!$C$11</f>
        <v>이영민</v>
      </c>
      <c r="D11" s="148" t="str">
        <f>[41]결승기록지!$E$11</f>
        <v>인천남중</v>
      </c>
      <c r="E11" s="149" t="str">
        <f>[41]결승기록지!$F$11</f>
        <v>52.37</v>
      </c>
      <c r="F11" s="147" t="str">
        <f>[41]결승기록지!$C$12</f>
        <v>장근오</v>
      </c>
      <c r="G11" s="148" t="str">
        <f>[41]결승기록지!$E$12</f>
        <v>비아중</v>
      </c>
      <c r="H11" s="149" t="str">
        <f>[41]결승기록지!$F$12</f>
        <v>53.21</v>
      </c>
      <c r="I11" s="147" t="str">
        <f>[41]결승기록지!$C$13</f>
        <v>이준호</v>
      </c>
      <c r="J11" s="148" t="str">
        <f>[41]결승기록지!$E$13</f>
        <v>대전체육중</v>
      </c>
      <c r="K11" s="149" t="str">
        <f>[41]결승기록지!$F$13</f>
        <v>53.25</v>
      </c>
      <c r="L11" s="147" t="str">
        <f>[41]결승기록지!$C$14</f>
        <v>박세민</v>
      </c>
      <c r="M11" s="148" t="str">
        <f>[41]결승기록지!$E$14</f>
        <v>단원중</v>
      </c>
      <c r="N11" s="149" t="str">
        <f>[41]결승기록지!$F$14</f>
        <v>53.90</v>
      </c>
      <c r="O11" s="147" t="str">
        <f>[41]결승기록지!$C$15</f>
        <v>이해인</v>
      </c>
      <c r="P11" s="148" t="str">
        <f>[41]결승기록지!$E$15</f>
        <v>대덕중</v>
      </c>
      <c r="Q11" s="149" t="str">
        <f>[41]결승기록지!$F$15</f>
        <v>54.12</v>
      </c>
      <c r="R11" s="147" t="str">
        <f>[41]결승기록지!$C$16</f>
        <v>안예강</v>
      </c>
      <c r="S11" s="148" t="str">
        <f>[41]결승기록지!$E$16</f>
        <v>대덕중</v>
      </c>
      <c r="T11" s="149" t="str">
        <f>[41]결승기록지!$F$16</f>
        <v>54.46</v>
      </c>
      <c r="U11" s="147" t="str">
        <f>[41]결승기록지!$C$17</f>
        <v>윤우린</v>
      </c>
      <c r="V11" s="148" t="str">
        <f>[41]결승기록지!$E$17</f>
        <v>천안오성중</v>
      </c>
      <c r="W11" s="149" t="str">
        <f>[41]결승기록지!$F$17</f>
        <v>54.89</v>
      </c>
      <c r="X11" s="147" t="str">
        <f>[41]결승기록지!$C$18</f>
        <v>김도훈</v>
      </c>
      <c r="Y11" s="148" t="str">
        <f>[41]결승기록지!$E$18</f>
        <v>밀양중</v>
      </c>
      <c r="Z11" s="149" t="str">
        <f>[41]결승기록지!$F$18</f>
        <v>55.50</v>
      </c>
    </row>
    <row r="12" spans="1:26" s="44" customFormat="1" ht="13.5" customHeight="1">
      <c r="A12" s="51">
        <v>4</v>
      </c>
      <c r="B12" s="146" t="s">
        <v>18</v>
      </c>
      <c r="C12" s="147" t="str">
        <f>[42]결승기록지!$C$11</f>
        <v>이왕재</v>
      </c>
      <c r="D12" s="148" t="str">
        <f>[42]결승기록지!$E$11</f>
        <v>형곡중</v>
      </c>
      <c r="E12" s="149" t="str">
        <f>[42]결승기록지!$F$11</f>
        <v>2:09.88</v>
      </c>
      <c r="F12" s="147" t="str">
        <f>[42]결승기록지!$C$12</f>
        <v>안제민</v>
      </c>
      <c r="G12" s="148" t="str">
        <f>[42]결승기록지!$E$12</f>
        <v>덕정중</v>
      </c>
      <c r="H12" s="149" t="str">
        <f>[42]결승기록지!$F$12</f>
        <v>2:10.05</v>
      </c>
      <c r="I12" s="147" t="str">
        <f>[42]결승기록지!$C$13</f>
        <v>이상욱</v>
      </c>
      <c r="J12" s="148" t="str">
        <f>[42]결승기록지!$E$13</f>
        <v>계남중</v>
      </c>
      <c r="K12" s="149" t="str">
        <f>[42]결승기록지!$F$13</f>
        <v>2:10.22</v>
      </c>
      <c r="L12" s="147" t="str">
        <f>[42]결승기록지!$C$14</f>
        <v>이동화</v>
      </c>
      <c r="M12" s="148" t="str">
        <f>[42]결승기록지!$E$14</f>
        <v>경주중</v>
      </c>
      <c r="N12" s="149" t="str">
        <f>[42]결승기록지!$F$14</f>
        <v>2:10.37</v>
      </c>
      <c r="O12" s="147" t="str">
        <f>[42]결승기록지!$C$15</f>
        <v>오준서</v>
      </c>
      <c r="P12" s="148" t="str">
        <f>[42]결승기록지!$E$15</f>
        <v>성보중</v>
      </c>
      <c r="Q12" s="149" t="str">
        <f>[42]결승기록지!$F$15</f>
        <v>2:11.18</v>
      </c>
      <c r="R12" s="147" t="str">
        <f>[42]결승기록지!$C$16</f>
        <v>홍준석</v>
      </c>
      <c r="S12" s="148" t="str">
        <f>[42]결승기록지!$E$16</f>
        <v>경기체육중</v>
      </c>
      <c r="T12" s="149" t="str">
        <f>[42]결승기록지!$F$16</f>
        <v>2:13.51</v>
      </c>
      <c r="U12" s="147" t="str">
        <f>[42]결승기록지!$C$17</f>
        <v>장준혁</v>
      </c>
      <c r="V12" s="148" t="str">
        <f>[42]결승기록지!$E$17</f>
        <v>다산중</v>
      </c>
      <c r="W12" s="149" t="str">
        <f>[42]결승기록지!$F$17</f>
        <v>2:15.81</v>
      </c>
      <c r="X12" s="147"/>
      <c r="Y12" s="148"/>
      <c r="Z12" s="149"/>
    </row>
    <row r="13" spans="1:26" s="44" customFormat="1" ht="13.5" customHeight="1">
      <c r="A13" s="51">
        <v>2</v>
      </c>
      <c r="B13" s="146" t="s">
        <v>45</v>
      </c>
      <c r="C13" s="150" t="str">
        <f>[43]결승기록지!$C$11</f>
        <v>이도훈</v>
      </c>
      <c r="D13" s="151" t="str">
        <f>[43]결승기록지!$E$11</f>
        <v>경주중</v>
      </c>
      <c r="E13" s="152" t="str">
        <f>[43]결승기록지!$F$11</f>
        <v>4:21.27</v>
      </c>
      <c r="F13" s="150" t="str">
        <f>[43]결승기록지!$C$12</f>
        <v>오준서</v>
      </c>
      <c r="G13" s="151" t="str">
        <f>[43]결승기록지!$E$12</f>
        <v>성보중</v>
      </c>
      <c r="H13" s="152" t="str">
        <f>[43]결승기록지!$F$12</f>
        <v>4:22.45</v>
      </c>
      <c r="I13" s="150" t="str">
        <f>[43]결승기록지!$C$13</f>
        <v>안제민</v>
      </c>
      <c r="J13" s="151" t="str">
        <f>[43]결승기록지!$E$13</f>
        <v>덕정중</v>
      </c>
      <c r="K13" s="152" t="str">
        <f>[43]결승기록지!$F$13</f>
        <v>4:23.94</v>
      </c>
      <c r="L13" s="150" t="str">
        <f>[43]결승기록지!$C$14</f>
        <v>이상욱</v>
      </c>
      <c r="M13" s="151" t="str">
        <f>[43]결승기록지!$E$14</f>
        <v>계남중</v>
      </c>
      <c r="N13" s="152" t="str">
        <f>[43]결승기록지!$F$14</f>
        <v>4:24.00</v>
      </c>
      <c r="O13" s="150" t="str">
        <f>[43]결승기록지!$C$15</f>
        <v>최호연</v>
      </c>
      <c r="P13" s="151" t="str">
        <f>[43]결승기록지!$E$15</f>
        <v>대전체육중</v>
      </c>
      <c r="Q13" s="152" t="str">
        <f>[43]결승기록지!$F$15</f>
        <v>4:25.87</v>
      </c>
      <c r="R13" s="150" t="str">
        <f>[43]결승기록지!$C$16</f>
        <v>이동화</v>
      </c>
      <c r="S13" s="151" t="str">
        <f>[43]결승기록지!$E$16</f>
        <v>경주중</v>
      </c>
      <c r="T13" s="152" t="str">
        <f>[43]결승기록지!$F$16</f>
        <v>4:27.09</v>
      </c>
      <c r="U13" s="150" t="str">
        <f>[43]결승기록지!$C$17</f>
        <v>김홍남</v>
      </c>
      <c r="V13" s="151" t="str">
        <f>[43]결승기록지!$E$17</f>
        <v>충주중</v>
      </c>
      <c r="W13" s="152" t="str">
        <f>[43]결승기록지!$F$17</f>
        <v>4:27.21</v>
      </c>
      <c r="X13" s="150" t="str">
        <f>[43]결승기록지!$C$18</f>
        <v>장준혁</v>
      </c>
      <c r="Y13" s="151" t="str">
        <f>[43]결승기록지!$E$18</f>
        <v>다산중</v>
      </c>
      <c r="Z13" s="153" t="str">
        <f>[43]결승기록지!$F$18</f>
        <v>4:27.54</v>
      </c>
    </row>
    <row r="14" spans="1:26" s="44" customFormat="1" ht="13.5" customHeight="1">
      <c r="A14" s="51">
        <v>4</v>
      </c>
      <c r="B14" s="146" t="s">
        <v>76</v>
      </c>
      <c r="C14" s="147" t="str">
        <f>[44]결승기록지!$C$11</f>
        <v>이도훈</v>
      </c>
      <c r="D14" s="148" t="str">
        <f>[44]결승기록지!$E$11</f>
        <v>경주중</v>
      </c>
      <c r="E14" s="149" t="str">
        <f>[44]결승기록지!$F$11</f>
        <v>9:33.57</v>
      </c>
      <c r="F14" s="147" t="str">
        <f>[44]결승기록지!$C$12</f>
        <v>심주완</v>
      </c>
      <c r="G14" s="148" t="str">
        <f>[44]결승기록지!$E$12</f>
        <v>배문중</v>
      </c>
      <c r="H14" s="149" t="str">
        <f>[44]결승기록지!$F$12</f>
        <v>9:37.58</v>
      </c>
      <c r="I14" s="147" t="str">
        <f>[44]결승기록지!$C$13</f>
        <v>박우진</v>
      </c>
      <c r="J14" s="148" t="str">
        <f>[44]결승기록지!$E$13</f>
        <v>양정중</v>
      </c>
      <c r="K14" s="149" t="str">
        <f>[44]결승기록지!$F$13</f>
        <v>9:38.43</v>
      </c>
      <c r="L14" s="147" t="str">
        <f>[44]결승기록지!$C$14</f>
        <v>김하랑</v>
      </c>
      <c r="M14" s="148" t="str">
        <f>[44]결승기록지!$E$14</f>
        <v>충북영동중</v>
      </c>
      <c r="N14" s="149" t="str">
        <f>[44]결승기록지!$F$14</f>
        <v>9:39.85</v>
      </c>
      <c r="O14" s="147" t="str">
        <f>[44]결승기록지!$C$15</f>
        <v>김홍남</v>
      </c>
      <c r="P14" s="148" t="str">
        <f>[44]결승기록지!$E$15</f>
        <v>충주중</v>
      </c>
      <c r="Q14" s="149" t="str">
        <f>[44]결승기록지!$F$15</f>
        <v>9:45.62</v>
      </c>
      <c r="R14" s="147" t="str">
        <f>[44]결승기록지!$C$16</f>
        <v>강광수</v>
      </c>
      <c r="S14" s="148" t="str">
        <f>[44]결승기록지!$E$16</f>
        <v>당진원당중</v>
      </c>
      <c r="T14" s="149" t="str">
        <f>[44]결승기록지!$F$16</f>
        <v>9:47.37</v>
      </c>
      <c r="U14" s="147" t="str">
        <f>[44]결승기록지!$C$17</f>
        <v>이영범</v>
      </c>
      <c r="V14" s="148" t="str">
        <f>[44]결승기록지!$E$17</f>
        <v>성보중</v>
      </c>
      <c r="W14" s="149" t="str">
        <f>[44]결승기록지!$F$17</f>
        <v>9:48.18</v>
      </c>
      <c r="X14" s="147" t="str">
        <f>[44]결승기록지!$C$18</f>
        <v>유형원</v>
      </c>
      <c r="Y14" s="148" t="str">
        <f>[44]결승기록지!$E$18</f>
        <v>배문중</v>
      </c>
      <c r="Z14" s="149" t="str">
        <f>[44]결승기록지!$F$18</f>
        <v>9:48.91</v>
      </c>
    </row>
    <row r="15" spans="1:26" s="44" customFormat="1" ht="13.5" customHeight="1">
      <c r="A15" s="109">
        <v>4</v>
      </c>
      <c r="B15" s="142" t="s">
        <v>47</v>
      </c>
      <c r="C15" s="143" t="str">
        <f>[45]결승기록지!$C$11</f>
        <v>김건우</v>
      </c>
      <c r="D15" s="144" t="str">
        <f>[45]결승기록지!$E$11</f>
        <v>와동중</v>
      </c>
      <c r="E15" s="145" t="str">
        <f>[45]결승기록지!$F$11</f>
        <v>15.06</v>
      </c>
      <c r="F15" s="143" t="str">
        <f>[45]결승기록지!$C$12</f>
        <v>장영진</v>
      </c>
      <c r="G15" s="144" t="str">
        <f>[45]결승기록지!$E$12</f>
        <v>대전대신중</v>
      </c>
      <c r="H15" s="145" t="str">
        <f>[45]결승기록지!$F$12</f>
        <v>15.21</v>
      </c>
      <c r="I15" s="143" t="str">
        <f>[45]결승기록지!$C$13</f>
        <v>서하운</v>
      </c>
      <c r="J15" s="144" t="str">
        <f>[45]결승기록지!$E$13</f>
        <v>동방중</v>
      </c>
      <c r="K15" s="145" t="str">
        <f>[45]결승기록지!$F$13</f>
        <v>15.28</v>
      </c>
      <c r="L15" s="143" t="str">
        <f>[45]결승기록지!$C$14</f>
        <v>김현태</v>
      </c>
      <c r="M15" s="144" t="str">
        <f>[45]결승기록지!$E$14</f>
        <v>서생중</v>
      </c>
      <c r="N15" s="145" t="str">
        <f>[45]결승기록지!$F$14</f>
        <v>15.29</v>
      </c>
      <c r="O15" s="143" t="str">
        <f>[45]결승기록지!$C$15</f>
        <v>이민혁</v>
      </c>
      <c r="P15" s="144" t="str">
        <f>[45]결승기록지!$E$15</f>
        <v>단원중</v>
      </c>
      <c r="Q15" s="145" t="str">
        <f>[45]결승기록지!$F$15</f>
        <v>16.01</v>
      </c>
      <c r="R15" s="143" t="str">
        <f>[45]결승기록지!$C$16</f>
        <v>윤인재</v>
      </c>
      <c r="S15" s="144" t="str">
        <f>[45]결승기록지!$E$16</f>
        <v>울산중</v>
      </c>
      <c r="T15" s="145" t="str">
        <f>[45]결승기록지!$F$16</f>
        <v>16.10</v>
      </c>
      <c r="U15" s="143" t="str">
        <f>[45]결승기록지!$C$17</f>
        <v>노준명</v>
      </c>
      <c r="V15" s="144" t="str">
        <f>[45]결승기록지!$E$17</f>
        <v>대전구봉중</v>
      </c>
      <c r="W15" s="145" t="str">
        <f>[45]결승기록지!$F$17</f>
        <v>17.10</v>
      </c>
      <c r="X15" s="143" t="str">
        <f>[45]결승기록지!$C$18</f>
        <v>안세연</v>
      </c>
      <c r="Y15" s="144" t="str">
        <f>[45]결승기록지!$E$18</f>
        <v>천안오성중</v>
      </c>
      <c r="Z15" s="145" t="str">
        <f>[45]결승기록지!$F$18</f>
        <v>17.16</v>
      </c>
    </row>
    <row r="16" spans="1:26" s="44" customFormat="1" ht="13.5" customHeight="1">
      <c r="A16" s="109"/>
      <c r="B16" s="137" t="s">
        <v>5</v>
      </c>
      <c r="C16" s="138"/>
      <c r="D16" s="139" t="str">
        <f>[45]결승기록지!$G$8</f>
        <v>0.4</v>
      </c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1"/>
    </row>
    <row r="17" spans="1:29" s="44" customFormat="1" ht="13.5" customHeight="1">
      <c r="A17" s="51">
        <v>5</v>
      </c>
      <c r="B17" s="154" t="s">
        <v>77</v>
      </c>
      <c r="C17" s="143" t="str">
        <f>[46]결승기록지!$C$11</f>
        <v>김예훈</v>
      </c>
      <c r="D17" s="144" t="str">
        <f>[46]결승기록지!$E$11</f>
        <v>송내중앙중</v>
      </c>
      <c r="E17" s="145" t="str">
        <f>[46]결승기록지!$F$11</f>
        <v>13:45.30</v>
      </c>
      <c r="F17" s="143" t="str">
        <f>[46]결승기록지!$C$12</f>
        <v>정민규</v>
      </c>
      <c r="G17" s="144" t="str">
        <f>[46]결승기록지!$E$12</f>
        <v>점촌중</v>
      </c>
      <c r="H17" s="145" t="str">
        <f>[46]결승기록지!$F$12</f>
        <v>14:17.93</v>
      </c>
      <c r="I17" s="143" t="str">
        <f>[46]결승기록지!$C$13</f>
        <v>김주한</v>
      </c>
      <c r="J17" s="144" t="str">
        <f>[46]결승기록지!$E$13</f>
        <v>배문중</v>
      </c>
      <c r="K17" s="145" t="str">
        <f>[46]결승기록지!$F$13</f>
        <v>14:22.69</v>
      </c>
      <c r="L17" s="143" t="str">
        <f>[46]결승기록지!$C$14</f>
        <v>김도연</v>
      </c>
      <c r="M17" s="144" t="str">
        <f>[46]결승기록지!$E$14</f>
        <v>송내중앙중</v>
      </c>
      <c r="N17" s="145" t="str">
        <f>[46]결승기록지!$F$14</f>
        <v>15:53.14</v>
      </c>
      <c r="O17" s="143" t="str">
        <f>[46]결승기록지!$C$15</f>
        <v>함지안</v>
      </c>
      <c r="P17" s="144" t="str">
        <f>[46]결승기록지!$E$15</f>
        <v>송내중앙중</v>
      </c>
      <c r="Q17" s="145" t="str">
        <f>[46]결승기록지!$F$15</f>
        <v>16:01.30</v>
      </c>
      <c r="R17" s="143"/>
      <c r="S17" s="144"/>
      <c r="T17" s="145"/>
      <c r="U17" s="143"/>
      <c r="V17" s="144"/>
      <c r="W17" s="145"/>
      <c r="X17" s="143"/>
      <c r="Y17" s="144"/>
      <c r="Z17" s="145"/>
    </row>
    <row r="18" spans="1:29" s="44" customFormat="1" ht="13.5" customHeight="1">
      <c r="A18" s="109">
        <v>4</v>
      </c>
      <c r="B18" s="142" t="s">
        <v>16</v>
      </c>
      <c r="C18" s="143"/>
      <c r="D18" s="144" t="str">
        <f>[47]결승기록지!$E$11</f>
        <v>석우중</v>
      </c>
      <c r="E18" s="145" t="str">
        <f>[47]결승기록지!$F$11</f>
        <v>44.11</v>
      </c>
      <c r="F18" s="143"/>
      <c r="G18" s="144" t="str">
        <f>[47]결승기록지!$E$12</f>
        <v>문산중</v>
      </c>
      <c r="H18" s="145" t="str">
        <f>[47]결승기록지!$F$12</f>
        <v>45.80</v>
      </c>
      <c r="I18" s="143"/>
      <c r="J18" s="144" t="str">
        <f>[47]결승기록지!$E$13</f>
        <v>울산스포츠과학중</v>
      </c>
      <c r="K18" s="145" t="str">
        <f>[47]결승기록지!$F$13</f>
        <v>45.94</v>
      </c>
      <c r="L18" s="143"/>
      <c r="M18" s="144" t="str">
        <f>[47]결승기록지!$E$14</f>
        <v>전곡중</v>
      </c>
      <c r="N18" s="145" t="str">
        <f>[47]결승기록지!$F$14</f>
        <v>46.62</v>
      </c>
      <c r="O18" s="143"/>
      <c r="P18" s="144" t="str">
        <f>[47]결승기록지!$E$15</f>
        <v>대덕중</v>
      </c>
      <c r="Q18" s="145" t="str">
        <f>[47]결승기록지!$F$15</f>
        <v>47.28</v>
      </c>
      <c r="R18" s="143"/>
      <c r="S18" s="144" t="str">
        <f>[47]결승기록지!$E$16</f>
        <v>밀양중</v>
      </c>
      <c r="T18" s="145" t="str">
        <f>[47]결승기록지!$F$16</f>
        <v>48.08</v>
      </c>
      <c r="U18" s="143"/>
      <c r="V18" s="144"/>
      <c r="W18" s="145"/>
      <c r="X18" s="143"/>
      <c r="Y18" s="144"/>
      <c r="Z18" s="145"/>
    </row>
    <row r="19" spans="1:29" s="44" customFormat="1" ht="13.5" customHeight="1">
      <c r="A19" s="109"/>
      <c r="B19" s="137"/>
      <c r="C19" s="155" t="str">
        <f>[47]결승기록지!$C$11</f>
        <v>김도혁 차민오 이승민 손호영</v>
      </c>
      <c r="D19" s="156"/>
      <c r="E19" s="157"/>
      <c r="F19" s="158" t="str">
        <f>[47]결승기록지!$C$12</f>
        <v xml:space="preserve">이준혁 안동환 김진 박성호 </v>
      </c>
      <c r="G19" s="159"/>
      <c r="H19" s="160"/>
      <c r="I19" s="158" t="str">
        <f>[47]결승기록지!$C$13</f>
        <v xml:space="preserve">류동원 김범선 허란 김환 </v>
      </c>
      <c r="J19" s="159"/>
      <c r="K19" s="160"/>
      <c r="L19" s="158" t="str">
        <f>[47]결승기록지!$C$14</f>
        <v>이대건 정병하 강선웅 정병준</v>
      </c>
      <c r="M19" s="159"/>
      <c r="N19" s="160"/>
      <c r="O19" s="158" t="str">
        <f>[47]결승기록지!$C$15</f>
        <v xml:space="preserve">박호수 이해인 이정호 문준서 </v>
      </c>
      <c r="P19" s="159"/>
      <c r="Q19" s="160"/>
      <c r="R19" s="158" t="str">
        <f>[47]결승기록지!$C$16</f>
        <v xml:space="preserve">김도훈 이진윤 박철우 곽동민 </v>
      </c>
      <c r="S19" s="159"/>
      <c r="T19" s="160"/>
      <c r="U19" s="158"/>
      <c r="V19" s="159"/>
      <c r="W19" s="160"/>
      <c r="X19" s="158"/>
      <c r="Y19" s="159"/>
      <c r="Z19" s="160"/>
    </row>
    <row r="20" spans="1:29" s="44" customFormat="1" ht="13.5" customHeight="1">
      <c r="A20" s="109">
        <v>5</v>
      </c>
      <c r="B20" s="142" t="s">
        <v>50</v>
      </c>
      <c r="C20" s="143"/>
      <c r="D20" s="144" t="str">
        <f>[48]결승기록지!$E$11</f>
        <v>인천남중</v>
      </c>
      <c r="E20" s="145" t="str">
        <f>[48]결승기록지!$F$11</f>
        <v>3:39.23</v>
      </c>
      <c r="F20" s="143"/>
      <c r="G20" s="144" t="str">
        <f>[48]결승기록지!$E$12</f>
        <v>대덕중</v>
      </c>
      <c r="H20" s="145" t="str">
        <f>[48]결승기록지!$F$12</f>
        <v>3:39.54</v>
      </c>
      <c r="I20" s="143"/>
      <c r="J20" s="144" t="str">
        <f>[48]결승기록지!$E$13</f>
        <v>덕정중</v>
      </c>
      <c r="K20" s="145" t="str">
        <f>[48]결승기록지!$F$13</f>
        <v>3:49.44</v>
      </c>
      <c r="L20" s="143"/>
      <c r="M20" s="144" t="str">
        <f>[48]결승기록지!$E$14</f>
        <v>성보중</v>
      </c>
      <c r="N20" s="145" t="str">
        <f>[48]결승기록지!$F$14</f>
        <v>3:53.35</v>
      </c>
      <c r="O20" s="143"/>
      <c r="P20" s="144" t="str">
        <f>[48]결승기록지!$E$15</f>
        <v>밀양중</v>
      </c>
      <c r="Q20" s="145" t="str">
        <f>[48]결승기록지!$F$15</f>
        <v>3:56.67</v>
      </c>
      <c r="R20" s="143"/>
      <c r="S20" s="144" t="str">
        <f>[48]결승기록지!$E$16</f>
        <v>대청중</v>
      </c>
      <c r="T20" s="145" t="str">
        <f>[48]결승기록지!$F$16</f>
        <v>4:24.00</v>
      </c>
      <c r="U20" s="143"/>
      <c r="V20" s="144"/>
      <c r="W20" s="145"/>
      <c r="X20" s="143"/>
      <c r="Y20" s="144"/>
      <c r="Z20" s="145"/>
    </row>
    <row r="21" spans="1:29" s="44" customFormat="1" ht="13.5" customHeight="1">
      <c r="A21" s="109"/>
      <c r="B21" s="137"/>
      <c r="C21" s="158" t="str">
        <f>[48]결승기록지!$C$11</f>
        <v>김유진 이영민 오예준 김단우</v>
      </c>
      <c r="D21" s="159"/>
      <c r="E21" s="160"/>
      <c r="F21" s="158" t="str">
        <f>[48]결승기록지!$C$12</f>
        <v>박호수 이해인 이정호 안예강</v>
      </c>
      <c r="G21" s="159"/>
      <c r="H21" s="160"/>
      <c r="I21" s="158" t="str">
        <f>[48]결승기록지!$C$13</f>
        <v>김민기 한재윤 이동건 안제민</v>
      </c>
      <c r="J21" s="159"/>
      <c r="K21" s="160"/>
      <c r="L21" s="158" t="str">
        <f>[48]결승기록지!$C$14</f>
        <v xml:space="preserve">박현준 이영범 홍지민 한지상 </v>
      </c>
      <c r="M21" s="159"/>
      <c r="N21" s="160"/>
      <c r="O21" s="158" t="str">
        <f>[48]결승기록지!$C$15</f>
        <v>이진윤 김도훈 박철우 곽동민</v>
      </c>
      <c r="P21" s="159"/>
      <c r="Q21" s="160"/>
      <c r="R21" s="158" t="str">
        <f>[48]결승기록지!$C$16</f>
        <v>김태현 정준교 안성준 김민우</v>
      </c>
      <c r="S21" s="159"/>
      <c r="T21" s="160"/>
      <c r="U21" s="158"/>
      <c r="V21" s="159"/>
      <c r="W21" s="160"/>
      <c r="X21" s="158"/>
      <c r="Y21" s="159"/>
      <c r="Z21" s="160"/>
    </row>
    <row r="22" spans="1:29" s="44" customFormat="1" ht="13.5" customHeight="1">
      <c r="A22" s="161">
        <v>1</v>
      </c>
      <c r="B22" s="146" t="s">
        <v>25</v>
      </c>
      <c r="C22" s="150" t="str">
        <f>[49]높이!$C$11</f>
        <v>이현민</v>
      </c>
      <c r="D22" s="151" t="str">
        <f>[49]높이!$E$11</f>
        <v>신주중</v>
      </c>
      <c r="E22" s="152" t="str">
        <f>[49]높이!$F$11</f>
        <v>1.93</v>
      </c>
      <c r="F22" s="150" t="str">
        <f>[49]높이!$C$12</f>
        <v>김현식</v>
      </c>
      <c r="G22" s="151" t="str">
        <f>[49]높이!$E$12</f>
        <v>보은중</v>
      </c>
      <c r="H22" s="152" t="str">
        <f>[49]높이!$F$12</f>
        <v>1.90</v>
      </c>
      <c r="I22" s="150" t="str">
        <f>[49]높이!$C$13</f>
        <v>이찬</v>
      </c>
      <c r="J22" s="151" t="str">
        <f>[49]높이!$E$13</f>
        <v>논산중</v>
      </c>
      <c r="K22" s="152" t="str">
        <f>[49]높이!$F$13</f>
        <v>1.78</v>
      </c>
      <c r="L22" s="150" t="str">
        <f>[49]높이!$C$14</f>
        <v>오명근</v>
      </c>
      <c r="M22" s="151" t="str">
        <f>[49]높이!$E$14</f>
        <v>삼성중</v>
      </c>
      <c r="N22" s="152" t="str">
        <f>[49]높이!$F$14</f>
        <v>1.70</v>
      </c>
      <c r="O22" s="150" t="str">
        <f>[49]높이!$C$15</f>
        <v>류동원</v>
      </c>
      <c r="P22" s="151" t="str">
        <f>[49]높이!$E$15</f>
        <v>울산스포츠과학중</v>
      </c>
      <c r="Q22" s="152" t="str">
        <f>[49]높이!$F$15</f>
        <v>1.70</v>
      </c>
      <c r="R22" s="150"/>
      <c r="S22" s="151"/>
      <c r="T22" s="152"/>
      <c r="U22" s="150" t="s">
        <v>78</v>
      </c>
      <c r="V22" s="151"/>
      <c r="W22" s="162"/>
      <c r="X22" s="150"/>
      <c r="Y22" s="151"/>
      <c r="Z22" s="163"/>
      <c r="AA22" s="164"/>
      <c r="AB22" s="164"/>
      <c r="AC22" s="164"/>
    </row>
    <row r="23" spans="1:29" s="44" customFormat="1" ht="13.5" customHeight="1">
      <c r="A23" s="52"/>
      <c r="B23" s="146" t="s">
        <v>51</v>
      </c>
      <c r="C23" s="165" t="s">
        <v>68</v>
      </c>
      <c r="D23" s="166" t="s">
        <v>68</v>
      </c>
      <c r="E23" s="167" t="s">
        <v>68</v>
      </c>
      <c r="F23" s="165" t="s">
        <v>68</v>
      </c>
      <c r="G23" s="166" t="s">
        <v>68</v>
      </c>
      <c r="H23" s="167" t="s">
        <v>68</v>
      </c>
      <c r="I23" s="168"/>
      <c r="J23" s="169"/>
      <c r="K23" s="170"/>
      <c r="L23" s="168"/>
      <c r="M23" s="169"/>
      <c r="N23" s="170"/>
      <c r="O23" s="168"/>
      <c r="P23" s="169"/>
      <c r="Q23" s="170"/>
      <c r="R23" s="168"/>
      <c r="S23" s="169"/>
      <c r="T23" s="170"/>
      <c r="U23" s="168"/>
      <c r="V23" s="169"/>
      <c r="W23" s="171"/>
      <c r="X23" s="168"/>
      <c r="Y23" s="169"/>
      <c r="Z23" s="171"/>
      <c r="AA23" s="164"/>
      <c r="AB23" s="164"/>
      <c r="AC23" s="164"/>
    </row>
    <row r="24" spans="1:29" s="44" customFormat="1" ht="13.5" customHeight="1">
      <c r="A24" s="109">
        <v>1</v>
      </c>
      <c r="B24" s="142" t="s">
        <v>17</v>
      </c>
      <c r="C24" s="172" t="str">
        <f>[49]멀리!$C$11</f>
        <v>백재현</v>
      </c>
      <c r="D24" s="173" t="str">
        <f>[49]멀리!$E$11</f>
        <v>동명중</v>
      </c>
      <c r="E24" s="174" t="str">
        <f>[49]멀리!$F$11</f>
        <v>6.22</v>
      </c>
      <c r="F24" s="172" t="str">
        <f>[49]멀리!$C$12</f>
        <v>김민석</v>
      </c>
      <c r="G24" s="173" t="str">
        <f>[49]멀리!$E$12</f>
        <v>서생중</v>
      </c>
      <c r="H24" s="174" t="str">
        <f>[49]멀리!$F$12</f>
        <v>5.98</v>
      </c>
      <c r="I24" s="172" t="str">
        <f>[49]멀리!$C$13</f>
        <v>김건우</v>
      </c>
      <c r="J24" s="173" t="str">
        <f>[49]멀리!$E$13</f>
        <v>전북체육중</v>
      </c>
      <c r="K24" s="174" t="str">
        <f>[49]멀리!$F$13</f>
        <v>5.95</v>
      </c>
      <c r="L24" s="172" t="str">
        <f>[49]멀리!$C$14</f>
        <v>박현욱</v>
      </c>
      <c r="M24" s="173" t="str">
        <f>[49]멀리!$E$14</f>
        <v>위미중</v>
      </c>
      <c r="N24" s="174" t="str">
        <f>[49]멀리!$F$14</f>
        <v>5.94</v>
      </c>
      <c r="O24" s="172" t="str">
        <f>[49]멀리!$C$15</f>
        <v>김선구</v>
      </c>
      <c r="P24" s="173" t="str">
        <f>[49]멀리!$E$15</f>
        <v>대전구봉중</v>
      </c>
      <c r="Q24" s="174" t="str">
        <f>[49]멀리!$F$15</f>
        <v>5.93</v>
      </c>
      <c r="R24" s="172" t="str">
        <f>[49]멀리!$C$16</f>
        <v>김광섭</v>
      </c>
      <c r="S24" s="173" t="str">
        <f>[49]멀리!$E$16</f>
        <v>논산중</v>
      </c>
      <c r="T24" s="174" t="str">
        <f>[49]멀리!$F$16</f>
        <v>5.76</v>
      </c>
      <c r="U24" s="172" t="str">
        <f>[49]멀리!$C$17</f>
        <v>유선호</v>
      </c>
      <c r="V24" s="173" t="str">
        <f>[49]멀리!$E$17</f>
        <v>충주중</v>
      </c>
      <c r="W24" s="174" t="str">
        <f>[49]멀리!$F$17</f>
        <v>5.63</v>
      </c>
      <c r="X24" s="172" t="str">
        <f>[49]멀리!$C$18</f>
        <v>이성윤</v>
      </c>
      <c r="Y24" s="173" t="str">
        <f>[49]멀리!$E$18</f>
        <v>동명중</v>
      </c>
      <c r="Z24" s="175" t="str">
        <f>[49]멀리!$F$18</f>
        <v>5.45</v>
      </c>
    </row>
    <row r="25" spans="1:29" s="44" customFormat="1" ht="13.5" customHeight="1">
      <c r="A25" s="109"/>
      <c r="B25" s="137" t="s">
        <v>5</v>
      </c>
      <c r="C25" s="176"/>
      <c r="D25" s="177" t="str">
        <f>[49]멀리!$G$11</f>
        <v>1.1</v>
      </c>
      <c r="E25" s="178"/>
      <c r="F25" s="176"/>
      <c r="G25" s="177" t="str">
        <f>[49]멀리!$G$12</f>
        <v>0.7</v>
      </c>
      <c r="H25" s="178"/>
      <c r="I25" s="176"/>
      <c r="J25" s="177" t="str">
        <f>[49]멀리!$G$13</f>
        <v>0.5</v>
      </c>
      <c r="K25" s="178"/>
      <c r="L25" s="176"/>
      <c r="M25" s="177" t="str">
        <f>[49]멀리!$G$14</f>
        <v>0.4</v>
      </c>
      <c r="N25" s="178"/>
      <c r="O25" s="176"/>
      <c r="P25" s="177" t="str">
        <f>[49]멀리!$G$15</f>
        <v>0.8</v>
      </c>
      <c r="Q25" s="178"/>
      <c r="R25" s="176"/>
      <c r="S25" s="177" t="str">
        <f>[49]멀리!$G$16</f>
        <v>-0.0</v>
      </c>
      <c r="T25" s="178"/>
      <c r="U25" s="176"/>
      <c r="V25" s="177" t="str">
        <f>[49]멀리!$G$17</f>
        <v>0.4</v>
      </c>
      <c r="W25" s="178"/>
      <c r="X25" s="176"/>
      <c r="Y25" s="177" t="str">
        <f>[49]멀리!$G$18</f>
        <v>0.1</v>
      </c>
      <c r="Z25" s="179"/>
    </row>
    <row r="26" spans="1:29" s="44" customFormat="1" ht="13.5" customHeight="1">
      <c r="A26" s="109">
        <v>5</v>
      </c>
      <c r="B26" s="142" t="s">
        <v>52</v>
      </c>
      <c r="C26" s="143" t="str">
        <f>[49]세단!$C$11</f>
        <v>김은교</v>
      </c>
      <c r="D26" s="144" t="str">
        <f>[49]세단!$E$11</f>
        <v>동방중</v>
      </c>
      <c r="E26" s="145" t="str">
        <f>[49]세단!$F$11</f>
        <v>13.68</v>
      </c>
      <c r="F26" s="143" t="str">
        <f>[49]세단!$C$12</f>
        <v>김건우</v>
      </c>
      <c r="G26" s="144" t="str">
        <f>[49]세단!$E$12</f>
        <v>전북체육중</v>
      </c>
      <c r="H26" s="145" t="str">
        <f>[49]세단!$F$12</f>
        <v>12.35</v>
      </c>
      <c r="I26" s="143" t="str">
        <f>[49]세단!$C$13</f>
        <v>김지민</v>
      </c>
      <c r="J26" s="144" t="str">
        <f>[49]세단!$E$13</f>
        <v>별망중</v>
      </c>
      <c r="K26" s="145" t="str">
        <f>[49]세단!$F$13</f>
        <v>12.16</v>
      </c>
      <c r="L26" s="143" t="str">
        <f>[49]세단!$C$14</f>
        <v>김광섭</v>
      </c>
      <c r="M26" s="144" t="str">
        <f>[49]세단!$E$14</f>
        <v>논산중</v>
      </c>
      <c r="N26" s="145" t="str">
        <f>[49]세단!$F$14</f>
        <v>11.89</v>
      </c>
      <c r="O26" s="143"/>
      <c r="P26" s="144"/>
      <c r="Q26" s="145"/>
      <c r="R26" s="143"/>
      <c r="S26" s="144"/>
      <c r="T26" s="145"/>
      <c r="U26" s="143"/>
      <c r="V26" s="144"/>
      <c r="W26" s="145"/>
      <c r="X26" s="143"/>
      <c r="Y26" s="144"/>
      <c r="Z26" s="145"/>
    </row>
    <row r="27" spans="1:29" s="44" customFormat="1" ht="13.5" customHeight="1">
      <c r="A27" s="109"/>
      <c r="B27" s="137" t="s">
        <v>5</v>
      </c>
      <c r="C27" s="138"/>
      <c r="D27" s="139" t="str">
        <f>[49]세단!$G$11</f>
        <v>0.3</v>
      </c>
      <c r="E27" s="141"/>
      <c r="F27" s="138"/>
      <c r="G27" s="139" t="str">
        <f>[49]세단!$G$12</f>
        <v>0.2</v>
      </c>
      <c r="H27" s="141"/>
      <c r="I27" s="138"/>
      <c r="J27" s="139" t="str">
        <f>[49]세단!$G$13</f>
        <v>0.1</v>
      </c>
      <c r="K27" s="141"/>
      <c r="L27" s="138"/>
      <c r="M27" s="139" t="str">
        <f>[49]세단!$G$14</f>
        <v>0.1</v>
      </c>
      <c r="N27" s="141"/>
      <c r="O27" s="138"/>
      <c r="P27" s="139"/>
      <c r="Q27" s="141"/>
      <c r="R27" s="138"/>
      <c r="S27" s="139"/>
      <c r="T27" s="141"/>
      <c r="U27" s="138"/>
      <c r="V27" s="139"/>
      <c r="W27" s="141"/>
      <c r="X27" s="138"/>
      <c r="Y27" s="139"/>
      <c r="Z27" s="141"/>
    </row>
    <row r="28" spans="1:29" s="44" customFormat="1" ht="13.5" customHeight="1">
      <c r="A28" s="51">
        <v>2</v>
      </c>
      <c r="B28" s="146" t="s">
        <v>27</v>
      </c>
      <c r="C28" s="147" t="str">
        <f>[49]포환!$C$11</f>
        <v>박시훈</v>
      </c>
      <c r="D28" s="148" t="str">
        <f>[49]포환!$E$11</f>
        <v>구미인덕중</v>
      </c>
      <c r="E28" s="149" t="str">
        <f>[49]포환!$F$11</f>
        <v>19.37</v>
      </c>
      <c r="F28" s="147" t="str">
        <f>[49]포환!$C$12</f>
        <v>장영민</v>
      </c>
      <c r="G28" s="148" t="str">
        <f>[49]포환!$E$12</f>
        <v>충주중</v>
      </c>
      <c r="H28" s="149" t="str">
        <f>[49]포환!$F$12</f>
        <v>16.92</v>
      </c>
      <c r="I28" s="147" t="str">
        <f>[49]포환!$C$13</f>
        <v>조은찬</v>
      </c>
      <c r="J28" s="148" t="str">
        <f>[49]포환!$E$13</f>
        <v>동명중</v>
      </c>
      <c r="K28" s="149" t="str">
        <f>[49]포환!$F$13</f>
        <v>15.91</v>
      </c>
      <c r="L28" s="147" t="str">
        <f>[49]포환!$C$14</f>
        <v>소재환</v>
      </c>
      <c r="M28" s="148" t="str">
        <f>[49]포환!$E$14</f>
        <v>안청중</v>
      </c>
      <c r="N28" s="149" t="str">
        <f>[49]포환!$F$14</f>
        <v>15.15</v>
      </c>
      <c r="O28" s="147" t="str">
        <f>[49]포환!$C$15</f>
        <v>정유빈</v>
      </c>
      <c r="P28" s="148" t="str">
        <f>[49]포환!$E$15</f>
        <v>신한중</v>
      </c>
      <c r="Q28" s="149" t="str">
        <f>[49]포환!$F$15</f>
        <v>13.60</v>
      </c>
      <c r="R28" s="147" t="str">
        <f>[49]포환!$C$16</f>
        <v>윤지석</v>
      </c>
      <c r="S28" s="148" t="str">
        <f>[49]포환!$E$16</f>
        <v>조치원중</v>
      </c>
      <c r="T28" s="149" t="str">
        <f>[49]포환!$F$16</f>
        <v>12.58</v>
      </c>
      <c r="U28" s="147" t="str">
        <f>[49]포환!$C$17</f>
        <v>이정호</v>
      </c>
      <c r="V28" s="148" t="str">
        <f>[49]포환!$E$17</f>
        <v>조치원중</v>
      </c>
      <c r="W28" s="149" t="str">
        <f>[49]포환!$F$17</f>
        <v>12.18</v>
      </c>
      <c r="X28" s="147" t="str">
        <f>[49]포환!$C$18</f>
        <v>강승모</v>
      </c>
      <c r="Y28" s="148" t="str">
        <f>[49]포환!$E$18</f>
        <v>대전송촌중</v>
      </c>
      <c r="Z28" s="149" t="str">
        <f>[49]포환!$F$18</f>
        <v>11.96</v>
      </c>
    </row>
    <row r="29" spans="1:29" s="44" customFormat="1" ht="13.5" customHeight="1">
      <c r="A29" s="51">
        <v>2</v>
      </c>
      <c r="B29" s="146" t="s">
        <v>53</v>
      </c>
      <c r="C29" s="147" t="str">
        <f>[49]원반!$C$11</f>
        <v>강동현</v>
      </c>
      <c r="D29" s="148" t="str">
        <f>[49]원반!$E$11</f>
        <v>비아중</v>
      </c>
      <c r="E29" s="149" t="str">
        <f>[49]원반!$F$11</f>
        <v>54.69</v>
      </c>
      <c r="F29" s="147" t="str">
        <f>[49]원반!$C$12</f>
        <v>윤현서</v>
      </c>
      <c r="G29" s="148" t="str">
        <f>[49]원반!$E$12</f>
        <v>논산중</v>
      </c>
      <c r="H29" s="149" t="str">
        <f>[49]원반!$F$12</f>
        <v>53.63</v>
      </c>
      <c r="I29" s="147" t="str">
        <f>[49]원반!$C$13</f>
        <v>박주한</v>
      </c>
      <c r="J29" s="148" t="str">
        <f>[49]원반!$E$13</f>
        <v>울산중</v>
      </c>
      <c r="K29" s="149" t="str">
        <f>[49]원반!$F$13</f>
        <v>51.89</v>
      </c>
      <c r="L29" s="147" t="str">
        <f>[49]원반!$C$14</f>
        <v>임형준</v>
      </c>
      <c r="M29" s="148" t="str">
        <f>[49]원반!$E$14</f>
        <v>점촌중</v>
      </c>
      <c r="N29" s="149" t="str">
        <f>[49]원반!$F$14</f>
        <v>49.52</v>
      </c>
      <c r="O29" s="147" t="str">
        <f>[49]원반!$C$15</f>
        <v>천재경</v>
      </c>
      <c r="P29" s="148" t="str">
        <f>[49]원반!$E$15</f>
        <v>천안오성중</v>
      </c>
      <c r="Q29" s="149" t="str">
        <f>[49]원반!$F$15</f>
        <v>49.44</v>
      </c>
      <c r="R29" s="147" t="str">
        <f>[49]원반!$C$16</f>
        <v>윤기명</v>
      </c>
      <c r="S29" s="148" t="str">
        <f>[49]원반!$E$16</f>
        <v>안청중</v>
      </c>
      <c r="T29" s="149" t="str">
        <f>[49]원반!$F$16</f>
        <v>48.22</v>
      </c>
      <c r="U29" s="147" t="str">
        <f>[49]원반!$C$17</f>
        <v>이태우</v>
      </c>
      <c r="V29" s="148" t="str">
        <f>[49]원반!$E$17</f>
        <v>전북체육중</v>
      </c>
      <c r="W29" s="149" t="str">
        <f>[49]원반!$F$17</f>
        <v>45.92</v>
      </c>
      <c r="X29" s="147" t="str">
        <f>[49]원반!$C$18</f>
        <v>전한별</v>
      </c>
      <c r="Y29" s="148" t="str">
        <f>[49]원반!$E$18</f>
        <v>충주중</v>
      </c>
      <c r="Z29" s="149" t="str">
        <f>[49]원반!$F$18</f>
        <v>42.36</v>
      </c>
    </row>
    <row r="30" spans="1:29" s="44" customFormat="1" ht="13.5" customHeight="1">
      <c r="A30" s="51">
        <v>3</v>
      </c>
      <c r="B30" s="146" t="s">
        <v>55</v>
      </c>
      <c r="C30" s="147" t="str">
        <f>[49]투창!$C$11</f>
        <v>김재훈</v>
      </c>
      <c r="D30" s="148" t="str">
        <f>[49]투창!$E$11</f>
        <v>비아중</v>
      </c>
      <c r="E30" s="149" t="str">
        <f>[49]투창!$F$11</f>
        <v>62.85</v>
      </c>
      <c r="F30" s="147" t="str">
        <f>[49]투창!$C$12</f>
        <v>엄재민</v>
      </c>
      <c r="G30" s="148" t="str">
        <f>[49]투창!$E$12</f>
        <v>당하중</v>
      </c>
      <c r="H30" s="149" t="str">
        <f>[49]투창!$F$12</f>
        <v>57.46</v>
      </c>
      <c r="I30" s="147" t="str">
        <f>[49]투창!$C$13</f>
        <v>허규만</v>
      </c>
      <c r="J30" s="148" t="str">
        <f>[49]투창!$E$13</f>
        <v>천안오성중</v>
      </c>
      <c r="K30" s="149" t="str">
        <f>[49]투창!$F$13</f>
        <v>55.62</v>
      </c>
      <c r="L30" s="147" t="str">
        <f>[49]투창!$C$14</f>
        <v>윤지석</v>
      </c>
      <c r="M30" s="148" t="str">
        <f>[49]투창!$E$14</f>
        <v>조치원중</v>
      </c>
      <c r="N30" s="149" t="str">
        <f>[49]투창!$F$14</f>
        <v>54.75</v>
      </c>
      <c r="O30" s="147" t="str">
        <f>[49]투창!$C$15</f>
        <v>오준석</v>
      </c>
      <c r="P30" s="148" t="str">
        <f>[49]투창!$E$15</f>
        <v>조치원중</v>
      </c>
      <c r="Q30" s="149" t="str">
        <f>[49]투창!$F$15</f>
        <v>54.26</v>
      </c>
      <c r="R30" s="147" t="str">
        <f>[49]투창!$C$16</f>
        <v>김종민</v>
      </c>
      <c r="S30" s="148" t="str">
        <f>[49]투창!$E$16</f>
        <v>천안오성중</v>
      </c>
      <c r="T30" s="149" t="str">
        <f>[49]투창!$F$16</f>
        <v>54.24</v>
      </c>
      <c r="U30" s="147" t="str">
        <f>[49]투창!$C$17</f>
        <v>박태형</v>
      </c>
      <c r="V30" s="148" t="str">
        <f>[49]투창!$E$17</f>
        <v>대전대신중</v>
      </c>
      <c r="W30" s="149" t="str">
        <f>[49]투창!$F$17</f>
        <v>52.48</v>
      </c>
      <c r="X30" s="147" t="str">
        <f>[49]투창!$C$18</f>
        <v>강재영</v>
      </c>
      <c r="Y30" s="148" t="str">
        <f>[49]투창!$E$18</f>
        <v>위미중</v>
      </c>
      <c r="Z30" s="149" t="str">
        <f>[49]투창!$F$18</f>
        <v>47.93</v>
      </c>
    </row>
    <row r="31" spans="1:29" s="44" customFormat="1" ht="13.5" customHeight="1">
      <c r="A31" s="51">
        <v>2</v>
      </c>
      <c r="B31" s="146" t="s">
        <v>79</v>
      </c>
      <c r="C31" s="147" t="str">
        <f>'[49]5종경기'!$C$11</f>
        <v>김승찬</v>
      </c>
      <c r="D31" s="148" t="str">
        <f>'[49]5종경기'!$E$11</f>
        <v>대전체육중</v>
      </c>
      <c r="E31" s="149" t="str">
        <f>'[49]5종경기'!$F$11</f>
        <v>3,336점</v>
      </c>
      <c r="F31" s="147" t="str">
        <f>'[49]5종경기'!$C$12</f>
        <v>김현태</v>
      </c>
      <c r="G31" s="148" t="str">
        <f>'[49]5종경기'!$E$12</f>
        <v>서생중</v>
      </c>
      <c r="H31" s="149" t="str">
        <f>'[49]5종경기'!$F$12</f>
        <v>2,710점</v>
      </c>
      <c r="I31" s="147" t="str">
        <f>'[49]5종경기'!$C$13</f>
        <v>노준명</v>
      </c>
      <c r="J31" s="148" t="str">
        <f>'[49]5종경기'!$E$13</f>
        <v>대전구봉중</v>
      </c>
      <c r="K31" s="149" t="str">
        <f>'[49]5종경기'!$F$13</f>
        <v>2,667점</v>
      </c>
      <c r="L31" s="147" t="str">
        <f>'[49]5종경기'!$C$14</f>
        <v>조찬호</v>
      </c>
      <c r="M31" s="148" t="str">
        <f>'[49]5종경기'!$E$14</f>
        <v>울산중</v>
      </c>
      <c r="N31" s="149" t="str">
        <f>'[49]5종경기'!$F$14</f>
        <v>2,337점</v>
      </c>
      <c r="O31" s="147" t="str">
        <f>'[49]5종경기'!$C$15</f>
        <v>변성환</v>
      </c>
      <c r="P31" s="148" t="str">
        <f>'[49]5종경기'!$E$15</f>
        <v>삼성중</v>
      </c>
      <c r="Q31" s="149" t="str">
        <f>'[49]5종경기'!$F$15</f>
        <v>2,188점</v>
      </c>
      <c r="R31" s="147" t="str">
        <f>'[49]5종경기'!$C$16</f>
        <v>김승훈</v>
      </c>
      <c r="S31" s="148" t="str">
        <f>'[49]5종경기'!$E$16</f>
        <v>삼성중</v>
      </c>
      <c r="T31" s="149" t="str">
        <f>'[49]5종경기'!$F$16</f>
        <v>2,119점</v>
      </c>
      <c r="U31" s="147" t="str">
        <f>'[49]5종경기'!$C$17</f>
        <v>양유빈</v>
      </c>
      <c r="V31" s="148" t="str">
        <f>'[49]5종경기'!$E$17</f>
        <v>대전송촌중</v>
      </c>
      <c r="W31" s="149" t="str">
        <f>'[49]5종경기'!$F$17</f>
        <v>2,019점</v>
      </c>
      <c r="X31" s="147" t="str">
        <f>'[49]5종경기'!$C$18</f>
        <v>이수호</v>
      </c>
      <c r="Y31" s="148" t="str">
        <f>'[49]5종경기'!$E$18</f>
        <v>대전송촌중</v>
      </c>
      <c r="Z31" s="149" t="str">
        <f>'[49]5종경기'!$F$18</f>
        <v>1,928점</v>
      </c>
    </row>
    <row r="32" spans="1:29" s="44" customFormat="1" ht="13.5" customHeight="1">
      <c r="A32" s="54"/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4"/>
      <c r="Z32" s="164"/>
    </row>
    <row r="33" spans="1:26" s="9" customFormat="1" ht="14.25" customHeight="1">
      <c r="A33" s="54"/>
      <c r="B33" s="11" t="s">
        <v>42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>
      <c r="A34" s="54"/>
    </row>
    <row r="35" spans="1:26">
      <c r="A35" s="54"/>
    </row>
  </sheetData>
  <mergeCells count="26">
    <mergeCell ref="U21:W21"/>
    <mergeCell ref="X21:Z21"/>
    <mergeCell ref="A24:A25"/>
    <mergeCell ref="A26:A27"/>
    <mergeCell ref="R19:T19"/>
    <mergeCell ref="U19:W19"/>
    <mergeCell ref="X19:Z19"/>
    <mergeCell ref="A20:A21"/>
    <mergeCell ref="C21:E21"/>
    <mergeCell ref="F21:H21"/>
    <mergeCell ref="I21:K21"/>
    <mergeCell ref="L21:N21"/>
    <mergeCell ref="O21:Q21"/>
    <mergeCell ref="R21:T21"/>
    <mergeCell ref="A18:A19"/>
    <mergeCell ref="C19:E19"/>
    <mergeCell ref="F19:H19"/>
    <mergeCell ref="I19:K19"/>
    <mergeCell ref="L19:N19"/>
    <mergeCell ref="O19:Q19"/>
    <mergeCell ref="E2:T2"/>
    <mergeCell ref="B3:C3"/>
    <mergeCell ref="F3:S3"/>
    <mergeCell ref="A7:A8"/>
    <mergeCell ref="A9:A10"/>
    <mergeCell ref="A15:A16"/>
  </mergeCells>
  <phoneticPr fontId="2" type="noConversion"/>
  <pageMargins left="0.35" right="0" top="0" bottom="0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C95F2-6F8A-420E-B009-9AA086E0A906}">
  <dimension ref="A1:AH35"/>
  <sheetViews>
    <sheetView showGridLines="0" view="pageBreakPreview" zoomScale="130" zoomScaleSheetLayoutView="130" workbookViewId="0">
      <selection activeCell="E2" sqref="E2:T2"/>
    </sheetView>
  </sheetViews>
  <sheetFormatPr defaultRowHeight="13.5"/>
  <cols>
    <col min="1" max="1" width="2.33203125" style="53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  <col min="32" max="32" width="6.77734375" customWidth="1"/>
    <col min="33" max="34" width="8.88671875" hidden="1" customWidth="1"/>
  </cols>
  <sheetData>
    <row r="1" spans="1:26">
      <c r="A1" s="52"/>
    </row>
    <row r="2" spans="1:26" s="9" customFormat="1" ht="45" customHeight="1" thickBot="1">
      <c r="A2" s="52"/>
      <c r="B2" s="10"/>
      <c r="C2" s="10"/>
      <c r="D2" s="10"/>
      <c r="E2" s="124" t="s">
        <v>65</v>
      </c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49" t="s">
        <v>19</v>
      </c>
      <c r="V2" s="49"/>
      <c r="W2" s="49"/>
      <c r="X2" s="49"/>
      <c r="Y2" s="49"/>
      <c r="Z2" s="49"/>
    </row>
    <row r="3" spans="1:26" s="9" customFormat="1" ht="14.25" thickTop="1">
      <c r="A3" s="53"/>
      <c r="B3" s="126" t="s">
        <v>80</v>
      </c>
      <c r="C3" s="126"/>
      <c r="D3" s="10"/>
      <c r="E3" s="10"/>
      <c r="F3" s="108" t="s">
        <v>66</v>
      </c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52"/>
      <c r="B5" s="127" t="s">
        <v>6</v>
      </c>
      <c r="C5" s="180"/>
      <c r="D5" s="181" t="s">
        <v>7</v>
      </c>
      <c r="E5" s="182"/>
      <c r="F5" s="180"/>
      <c r="G5" s="181" t="s">
        <v>10</v>
      </c>
      <c r="H5" s="182"/>
      <c r="I5" s="180"/>
      <c r="J5" s="181" t="s">
        <v>0</v>
      </c>
      <c r="K5" s="182"/>
      <c r="L5" s="180"/>
      <c r="M5" s="181" t="s">
        <v>12</v>
      </c>
      <c r="N5" s="182"/>
      <c r="O5" s="180"/>
      <c r="P5" s="181" t="s">
        <v>1</v>
      </c>
      <c r="Q5" s="182"/>
      <c r="R5" s="180"/>
      <c r="S5" s="181" t="s">
        <v>2</v>
      </c>
      <c r="T5" s="182"/>
      <c r="U5" s="180"/>
      <c r="V5" s="181" t="s">
        <v>13</v>
      </c>
      <c r="W5" s="182"/>
      <c r="X5" s="180"/>
      <c r="Y5" s="181" t="s">
        <v>8</v>
      </c>
      <c r="Z5" s="182"/>
    </row>
    <row r="6" spans="1:26" ht="14.25" thickBot="1">
      <c r="A6" s="51"/>
      <c r="B6" s="6" t="s">
        <v>20</v>
      </c>
      <c r="C6" s="183" t="s">
        <v>3</v>
      </c>
      <c r="D6" s="183" t="s">
        <v>9</v>
      </c>
      <c r="E6" s="183" t="s">
        <v>4</v>
      </c>
      <c r="F6" s="183" t="s">
        <v>3</v>
      </c>
      <c r="G6" s="183" t="s">
        <v>9</v>
      </c>
      <c r="H6" s="183" t="s">
        <v>4</v>
      </c>
      <c r="I6" s="183" t="s">
        <v>3</v>
      </c>
      <c r="J6" s="183" t="s">
        <v>9</v>
      </c>
      <c r="K6" s="183" t="s">
        <v>4</v>
      </c>
      <c r="L6" s="183" t="s">
        <v>3</v>
      </c>
      <c r="M6" s="183" t="s">
        <v>9</v>
      </c>
      <c r="N6" s="183" t="s">
        <v>4</v>
      </c>
      <c r="O6" s="183" t="s">
        <v>3</v>
      </c>
      <c r="P6" s="183" t="s">
        <v>9</v>
      </c>
      <c r="Q6" s="183" t="s">
        <v>4</v>
      </c>
      <c r="R6" s="183" t="s">
        <v>3</v>
      </c>
      <c r="S6" s="183" t="s">
        <v>9</v>
      </c>
      <c r="T6" s="183" t="s">
        <v>4</v>
      </c>
      <c r="U6" s="183" t="s">
        <v>3</v>
      </c>
      <c r="V6" s="183" t="s">
        <v>9</v>
      </c>
      <c r="W6" s="183" t="s">
        <v>4</v>
      </c>
      <c r="X6" s="183" t="s">
        <v>3</v>
      </c>
      <c r="Y6" s="183" t="s">
        <v>9</v>
      </c>
      <c r="Z6" s="183" t="s">
        <v>4</v>
      </c>
    </row>
    <row r="7" spans="1:26" s="44" customFormat="1" ht="13.5" customHeight="1" thickTop="1">
      <c r="A7" s="109">
        <v>1</v>
      </c>
      <c r="B7" s="184" t="s">
        <v>14</v>
      </c>
      <c r="C7" s="185" t="str">
        <f>[50]결승기록지!$C$11</f>
        <v>황세정</v>
      </c>
      <c r="D7" s="186" t="str">
        <f>[50]결승기록지!$E$11</f>
        <v>철산중</v>
      </c>
      <c r="E7" s="187" t="str">
        <f>[50]결승기록지!$F$11</f>
        <v>12.80</v>
      </c>
      <c r="F7" s="185" t="str">
        <f>[50]결승기록지!$C$12</f>
        <v>진수인</v>
      </c>
      <c r="G7" s="186" t="str">
        <f>[50]결승기록지!$E$12</f>
        <v>동부중</v>
      </c>
      <c r="H7" s="187" t="str">
        <f>[50]결승기록지!$F$12</f>
        <v>13.16</v>
      </c>
      <c r="I7" s="185" t="str">
        <f>[50]결승기록지!$C$13</f>
        <v>박은서</v>
      </c>
      <c r="J7" s="186" t="str">
        <f>[50]결승기록지!$E$13</f>
        <v>용인중</v>
      </c>
      <c r="K7" s="187" t="str">
        <f>[50]결승기록지!$F$13</f>
        <v>13.30</v>
      </c>
      <c r="L7" s="185" t="str">
        <f>[50]결승기록지!$C$14</f>
        <v>김예진</v>
      </c>
      <c r="M7" s="186" t="str">
        <f>[50]결승기록지!$E$14</f>
        <v>송운중</v>
      </c>
      <c r="N7" s="187" t="str">
        <f>[50]결승기록지!$F$14</f>
        <v>13.40</v>
      </c>
      <c r="O7" s="185" t="str">
        <f>[50]결승기록지!$C$15</f>
        <v>김민서</v>
      </c>
      <c r="P7" s="186" t="str">
        <f>[50]결승기록지!$E$15</f>
        <v>철산중</v>
      </c>
      <c r="Q7" s="187" t="str">
        <f>[50]결승기록지!$F$15</f>
        <v>13.40</v>
      </c>
      <c r="R7" s="185" t="str">
        <f>[50]결승기록지!$C$16</f>
        <v>강민경</v>
      </c>
      <c r="S7" s="186" t="str">
        <f>[50]결승기록지!$E$16</f>
        <v>주례여자중</v>
      </c>
      <c r="T7" s="187" t="str">
        <f>[50]결승기록지!$F$16</f>
        <v>13.45</v>
      </c>
      <c r="U7" s="185" t="str">
        <f>[50]결승기록지!$C$17</f>
        <v>신규리</v>
      </c>
      <c r="V7" s="186" t="str">
        <f>[50]결승기록지!$E$17</f>
        <v>인화여자중</v>
      </c>
      <c r="W7" s="187" t="str">
        <f>[50]결승기록지!$F$17</f>
        <v>13.64</v>
      </c>
      <c r="X7" s="185"/>
      <c r="Y7" s="186"/>
      <c r="Z7" s="187"/>
    </row>
    <row r="8" spans="1:26" s="44" customFormat="1" ht="13.5" customHeight="1">
      <c r="A8" s="109"/>
      <c r="B8" s="188" t="s">
        <v>5</v>
      </c>
      <c r="C8" s="189"/>
      <c r="D8" s="190" t="str">
        <f>[50]결승기록지!$G$8</f>
        <v>-0.6</v>
      </c>
      <c r="E8" s="191"/>
      <c r="F8" s="191"/>
      <c r="G8" s="191"/>
      <c r="H8" s="192"/>
      <c r="I8" s="191"/>
      <c r="J8" s="191"/>
      <c r="K8" s="191"/>
      <c r="L8" s="191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4"/>
    </row>
    <row r="9" spans="1:26" s="44" customFormat="1" ht="13.5" customHeight="1">
      <c r="A9" s="109">
        <v>2</v>
      </c>
      <c r="B9" s="195" t="s">
        <v>23</v>
      </c>
      <c r="C9" s="196" t="str">
        <f>[51]결승기록지!$C$11</f>
        <v>오소희</v>
      </c>
      <c r="D9" s="197" t="str">
        <f>[51]결승기록지!$E$11</f>
        <v>인화여자중</v>
      </c>
      <c r="E9" s="198" t="str">
        <f>[51]결승기록지!$F$11</f>
        <v>25.69</v>
      </c>
      <c r="F9" s="196" t="str">
        <f>[51]결승기록지!$C$12</f>
        <v>황세정</v>
      </c>
      <c r="G9" s="197" t="str">
        <f>[51]결승기록지!$E$12</f>
        <v>철산중</v>
      </c>
      <c r="H9" s="198" t="str">
        <f>[51]결승기록지!$F$12</f>
        <v>26.64</v>
      </c>
      <c r="I9" s="196" t="str">
        <f>[51]결승기록지!$C$13</f>
        <v>윤예은</v>
      </c>
      <c r="J9" s="197" t="str">
        <f>[51]결승기록지!$E$13</f>
        <v>경기경안중</v>
      </c>
      <c r="K9" s="198" t="str">
        <f>[51]결승기록지!$F$13</f>
        <v>26.83</v>
      </c>
      <c r="L9" s="196" t="str">
        <f>[51]결승기록지!$C$14</f>
        <v>이민경</v>
      </c>
      <c r="M9" s="197" t="str">
        <f>[51]결승기록지!$E$14</f>
        <v>송운중</v>
      </c>
      <c r="N9" s="198" t="str">
        <f>[51]결승기록지!$F$14</f>
        <v>27.00</v>
      </c>
      <c r="O9" s="196" t="str">
        <f>[51]결승기록지!$C$15</f>
        <v>여슬아</v>
      </c>
      <c r="P9" s="197" t="str">
        <f>[51]결승기록지!$E$15</f>
        <v>송운중</v>
      </c>
      <c r="Q9" s="198" t="str">
        <f>[51]결승기록지!$F$15</f>
        <v>27.17</v>
      </c>
      <c r="R9" s="196" t="str">
        <f>[51]결승기록지!$C$16</f>
        <v>강민경</v>
      </c>
      <c r="S9" s="197" t="str">
        <f>[51]결승기록지!$E$16</f>
        <v>주례여자중</v>
      </c>
      <c r="T9" s="198" t="str">
        <f>[51]결승기록지!$F$16</f>
        <v>27.17</v>
      </c>
      <c r="U9" s="196" t="str">
        <f>[51]결승기록지!$C$17</f>
        <v>이채원</v>
      </c>
      <c r="V9" s="197" t="str">
        <f>[51]결승기록지!$E$17</f>
        <v>월촌중</v>
      </c>
      <c r="W9" s="198" t="str">
        <f>[51]결승기록지!$F$17</f>
        <v>27.18</v>
      </c>
      <c r="X9" s="196" t="str">
        <f>[51]결승기록지!$C$18</f>
        <v>오새아</v>
      </c>
      <c r="Y9" s="197" t="str">
        <f>[51]결승기록지!$E$18</f>
        <v>성보중</v>
      </c>
      <c r="Z9" s="198" t="str">
        <f>[51]결승기록지!$F$18</f>
        <v>27.42</v>
      </c>
    </row>
    <row r="10" spans="1:26" s="44" customFormat="1" ht="13.5" customHeight="1">
      <c r="A10" s="109"/>
      <c r="B10" s="188" t="s">
        <v>5</v>
      </c>
      <c r="C10" s="199"/>
      <c r="D10" s="200" t="str">
        <f>[51]결승기록지!$G$8</f>
        <v>1.7</v>
      </c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4"/>
    </row>
    <row r="11" spans="1:26" s="44" customFormat="1" ht="13.5" customHeight="1">
      <c r="A11" s="51">
        <v>3</v>
      </c>
      <c r="B11" s="201" t="s">
        <v>11</v>
      </c>
      <c r="C11" s="202" t="str">
        <f>[52]결승기록지!$C$11</f>
        <v>이민경</v>
      </c>
      <c r="D11" s="203" t="str">
        <f>[52]결승기록지!$E$11</f>
        <v>송운중</v>
      </c>
      <c r="E11" s="204" t="str">
        <f>[52]결승기록지!$F$11</f>
        <v>1:00.18</v>
      </c>
      <c r="F11" s="202" t="str">
        <f>[52]결승기록지!$C$12</f>
        <v>노한결</v>
      </c>
      <c r="G11" s="203" t="str">
        <f>[52]결승기록지!$E$12</f>
        <v>와동중</v>
      </c>
      <c r="H11" s="204" t="str">
        <f>[52]결승기록지!$F$12</f>
        <v>1:00.91</v>
      </c>
      <c r="I11" s="202" t="str">
        <f>[52]결승기록지!$C$13</f>
        <v>이소희</v>
      </c>
      <c r="J11" s="203" t="str">
        <f>[52]결승기록지!$E$13</f>
        <v>다산중</v>
      </c>
      <c r="K11" s="204" t="str">
        <f>[52]결승기록지!$F$13</f>
        <v>1:01.64</v>
      </c>
      <c r="L11" s="202" t="str">
        <f>[52]결승기록지!$C$14</f>
        <v>윤예은</v>
      </c>
      <c r="M11" s="203" t="str">
        <f>[52]결승기록지!$E$14</f>
        <v>경기경안중</v>
      </c>
      <c r="N11" s="204" t="str">
        <f>[52]결승기록지!$F$14</f>
        <v>1:02.30</v>
      </c>
      <c r="O11" s="202" t="str">
        <f>[52]결승기록지!$C$15</f>
        <v>진민희</v>
      </c>
      <c r="P11" s="203" t="str">
        <f>[52]결승기록지!$E$15</f>
        <v>경수중</v>
      </c>
      <c r="Q11" s="204" t="str">
        <f>[52]결승기록지!$F$15</f>
        <v>1:04.85</v>
      </c>
      <c r="R11" s="202" t="str">
        <f>[52]결승기록지!$C$16</f>
        <v>박다혜</v>
      </c>
      <c r="S11" s="203" t="str">
        <f>[52]결승기록지!$E$16</f>
        <v>충북영동중</v>
      </c>
      <c r="T11" s="204" t="str">
        <f>[52]결승기록지!$F$16</f>
        <v>1:06.98</v>
      </c>
      <c r="U11" s="202"/>
      <c r="V11" s="203"/>
      <c r="W11" s="204"/>
      <c r="X11" s="202"/>
      <c r="Y11" s="203"/>
      <c r="Z11" s="204"/>
    </row>
    <row r="12" spans="1:26" s="44" customFormat="1" ht="13.5" customHeight="1">
      <c r="A12" s="51">
        <v>4</v>
      </c>
      <c r="B12" s="201" t="s">
        <v>18</v>
      </c>
      <c r="C12" s="202" t="str">
        <f>[53]결승기록지!$C$11</f>
        <v>김민정</v>
      </c>
      <c r="D12" s="203" t="str">
        <f>[53]결승기록지!$E$11</f>
        <v>천안오성중</v>
      </c>
      <c r="E12" s="204" t="str">
        <f>[53]결승기록지!$F$11</f>
        <v>2:21.99</v>
      </c>
      <c r="F12" s="202" t="str">
        <f>[53]결승기록지!$C$12</f>
        <v>신지연</v>
      </c>
      <c r="G12" s="203" t="str">
        <f>[53]결승기록지!$E$12</f>
        <v>김천한일여자중</v>
      </c>
      <c r="H12" s="204" t="str">
        <f>[53]결승기록지!$F$12</f>
        <v>2:23.86</v>
      </c>
      <c r="I12" s="202" t="str">
        <f>[53]결승기록지!$C$13</f>
        <v>이희수</v>
      </c>
      <c r="J12" s="203" t="str">
        <f>[53]결승기록지!$E$13</f>
        <v>용인중</v>
      </c>
      <c r="K12" s="204" t="str">
        <f>[53]결승기록지!$F$13</f>
        <v>2:25.81</v>
      </c>
      <c r="L12" s="202" t="str">
        <f>[53]결승기록지!$C$14</f>
        <v>김보미</v>
      </c>
      <c r="M12" s="203" t="str">
        <f>[53]결승기록지!$E$14</f>
        <v>용인중</v>
      </c>
      <c r="N12" s="204" t="str">
        <f>[53]결승기록지!$F$14</f>
        <v>2:28.56</v>
      </c>
      <c r="O12" s="202" t="str">
        <f>[53]결승기록지!$C$15</f>
        <v>이채린</v>
      </c>
      <c r="P12" s="203" t="str">
        <f>[53]결승기록지!$E$15</f>
        <v>신정여자중</v>
      </c>
      <c r="Q12" s="204" t="str">
        <f>[53]결승기록지!$F$15</f>
        <v>2:31.17</v>
      </c>
      <c r="R12" s="202" t="str">
        <f>[53]결승기록지!$C$16</f>
        <v>김소윤</v>
      </c>
      <c r="S12" s="203" t="str">
        <f>[53]결승기록지!$E$16</f>
        <v>이현중</v>
      </c>
      <c r="T12" s="204" t="str">
        <f>[53]결승기록지!$F$16</f>
        <v>2:35.03</v>
      </c>
      <c r="U12" s="202" t="str">
        <f>[53]결승기록지!$C$17</f>
        <v>박다혜</v>
      </c>
      <c r="V12" s="203" t="str">
        <f>[53]결승기록지!$E$17</f>
        <v>충북영동중</v>
      </c>
      <c r="W12" s="204" t="str">
        <f>[53]결승기록지!$F$17</f>
        <v>2:36.18</v>
      </c>
      <c r="X12" s="202" t="str">
        <f>[53]결승기록지!$C$18</f>
        <v>이미지</v>
      </c>
      <c r="Y12" s="203" t="str">
        <f>[53]결승기록지!$E$18</f>
        <v>대전체육중</v>
      </c>
      <c r="Z12" s="204" t="str">
        <f>[53]결승기록지!$F$18</f>
        <v>2:38.49</v>
      </c>
    </row>
    <row r="13" spans="1:26" s="44" customFormat="1" ht="13.5" customHeight="1">
      <c r="A13" s="51">
        <v>2</v>
      </c>
      <c r="B13" s="201" t="s">
        <v>45</v>
      </c>
      <c r="C13" s="202" t="str">
        <f>[54]결승기록지!$C$11</f>
        <v>신예진</v>
      </c>
      <c r="D13" s="203" t="str">
        <f>[54]결승기록지!$E$11</f>
        <v>신정여자중</v>
      </c>
      <c r="E13" s="204" t="str">
        <f>[54]결승기록지!$F$11</f>
        <v>4:34.33</v>
      </c>
      <c r="F13" s="202" t="str">
        <f>[54]결승기록지!$C$12</f>
        <v>조예서</v>
      </c>
      <c r="G13" s="203" t="str">
        <f>[54]결승기록지!$E$12</f>
        <v>부천여자중</v>
      </c>
      <c r="H13" s="204" t="str">
        <f>[54]결승기록지!$F$12</f>
        <v>4:54.26</v>
      </c>
      <c r="I13" s="202" t="str">
        <f>[54]결승기록지!$C$13</f>
        <v>김미정</v>
      </c>
      <c r="J13" s="203" t="str">
        <f>[54]결승기록지!$E$13</f>
        <v>남면중</v>
      </c>
      <c r="K13" s="204" t="str">
        <f>[54]결승기록지!$F$13</f>
        <v>4:58.04</v>
      </c>
      <c r="L13" s="202" t="str">
        <f>[54]결승기록지!$C$14</f>
        <v>김민정</v>
      </c>
      <c r="M13" s="203" t="str">
        <f>[54]결승기록지!$E$14</f>
        <v>천안오성중</v>
      </c>
      <c r="N13" s="204" t="str">
        <f>[54]결승기록지!$F$14</f>
        <v>4:59.14</v>
      </c>
      <c r="O13" s="202" t="str">
        <f>[54]결승기록지!$C$15</f>
        <v>박혜민</v>
      </c>
      <c r="P13" s="203" t="str">
        <f>[54]결승기록지!$E$15</f>
        <v>경북체육중</v>
      </c>
      <c r="Q13" s="204" t="str">
        <f>[54]결승기록지!$F$15</f>
        <v>5:03.12</v>
      </c>
      <c r="R13" s="202" t="str">
        <f>[54]결승기록지!$C$16</f>
        <v>이채린</v>
      </c>
      <c r="S13" s="203" t="str">
        <f>[54]결승기록지!$E$16</f>
        <v>신정여자중</v>
      </c>
      <c r="T13" s="204" t="str">
        <f>[54]결승기록지!$F$16</f>
        <v>5:09.17</v>
      </c>
      <c r="U13" s="202" t="str">
        <f>[54]결승기록지!$C$17</f>
        <v>추윤아</v>
      </c>
      <c r="V13" s="203" t="str">
        <f>[54]결승기록지!$E$17</f>
        <v>가좌여자중</v>
      </c>
      <c r="W13" s="204" t="str">
        <f>[54]결승기록지!$F$17</f>
        <v>5:17.78</v>
      </c>
      <c r="X13" s="202" t="str">
        <f>[54]결승기록지!$C$18</f>
        <v>김나경</v>
      </c>
      <c r="Y13" s="203" t="str">
        <f>[54]결승기록지!$E$18</f>
        <v>성보중</v>
      </c>
      <c r="Z13" s="204" t="str">
        <f>[54]결승기록지!$F$18</f>
        <v>5:19.17</v>
      </c>
    </row>
    <row r="14" spans="1:26" s="44" customFormat="1" ht="13.5" customHeight="1">
      <c r="A14" s="51">
        <v>4</v>
      </c>
      <c r="B14" s="201" t="s">
        <v>76</v>
      </c>
      <c r="C14" s="202" t="str">
        <f>[55]결승기록지!$C$11</f>
        <v>신예진</v>
      </c>
      <c r="D14" s="203" t="str">
        <f>[55]결승기록지!$E$11</f>
        <v>신정여자중</v>
      </c>
      <c r="E14" s="204" t="str">
        <f>[55]결승기록지!$F$11</f>
        <v>10:19.40</v>
      </c>
      <c r="F14" s="202" t="str">
        <f>[55]결승기록지!$C$12</f>
        <v>조예서</v>
      </c>
      <c r="G14" s="203" t="str">
        <f>[55]결승기록지!$E$12</f>
        <v>부천여자중</v>
      </c>
      <c r="H14" s="204" t="str">
        <f>[55]결승기록지!$F$12</f>
        <v>10:38.29</v>
      </c>
      <c r="I14" s="202" t="str">
        <f>[55]결승기록지!$C$13</f>
        <v>서수민</v>
      </c>
      <c r="J14" s="203" t="str">
        <f>[55]결승기록지!$E$13</f>
        <v>김천한일여자중</v>
      </c>
      <c r="K14" s="204" t="str">
        <f>[55]결승기록지!$F$13</f>
        <v>10:40.47</v>
      </c>
      <c r="L14" s="202" t="str">
        <f>[55]결승기록지!$C$14</f>
        <v>추윤아</v>
      </c>
      <c r="M14" s="203" t="str">
        <f>[55]결승기록지!$E$14</f>
        <v>가좌여자중</v>
      </c>
      <c r="N14" s="204" t="str">
        <f>[55]결승기록지!$F$14</f>
        <v>10:57.12</v>
      </c>
      <c r="O14" s="202" t="str">
        <f>[55]결승기록지!$C$15</f>
        <v>김나경</v>
      </c>
      <c r="P14" s="203" t="str">
        <f>[55]결승기록지!$E$15</f>
        <v>성보중</v>
      </c>
      <c r="Q14" s="204" t="str">
        <f>[55]결승기록지!$F$15</f>
        <v>10:58.61</v>
      </c>
      <c r="R14" s="202" t="str">
        <f>[55]결승기록지!$C$16</f>
        <v>양소은</v>
      </c>
      <c r="S14" s="203" t="str">
        <f>[55]결승기록지!$E$16</f>
        <v>김천한일여자중</v>
      </c>
      <c r="T14" s="204" t="str">
        <f>[55]결승기록지!$F$16</f>
        <v>11:00.49</v>
      </c>
      <c r="U14" s="202" t="str">
        <f>[55]결승기록지!$C$17</f>
        <v>이한별</v>
      </c>
      <c r="V14" s="203" t="str">
        <f>[55]결승기록지!$E$17</f>
        <v>신정여자중</v>
      </c>
      <c r="W14" s="204" t="str">
        <f>[55]결승기록지!$F$17</f>
        <v>11:00.51</v>
      </c>
      <c r="X14" s="202" t="str">
        <f>[55]결승기록지!$C$18</f>
        <v>홍지승</v>
      </c>
      <c r="Y14" s="203" t="str">
        <f>[55]결승기록지!$E$18</f>
        <v>천안오성중</v>
      </c>
      <c r="Z14" s="204" t="str">
        <f>[55]결승기록지!$F$18</f>
        <v>11:13.83</v>
      </c>
    </row>
    <row r="15" spans="1:26" s="44" customFormat="1" ht="13.5" customHeight="1">
      <c r="A15" s="109">
        <v>2</v>
      </c>
      <c r="B15" s="195" t="s">
        <v>15</v>
      </c>
      <c r="C15" s="196" t="str">
        <f>[56]결승기록지!$C$11</f>
        <v>이윤지</v>
      </c>
      <c r="D15" s="197" t="str">
        <f>[56]결승기록지!$E$11</f>
        <v>대전체육중</v>
      </c>
      <c r="E15" s="198" t="str">
        <f>[56]결승기록지!$F$11</f>
        <v>15.59</v>
      </c>
      <c r="F15" s="196" t="str">
        <f>[56]결승기록지!$C$12</f>
        <v>서미주</v>
      </c>
      <c r="G15" s="197" t="str">
        <f>[56]결승기록지!$E$12</f>
        <v>간석여자중</v>
      </c>
      <c r="H15" s="198" t="str">
        <f>[56]결승기록지!$F$12</f>
        <v>17.84</v>
      </c>
      <c r="I15" s="196" t="str">
        <f>[56]결승기록지!$C$13</f>
        <v>장난희</v>
      </c>
      <c r="J15" s="197" t="str">
        <f>[56]결승기록지!$E$13</f>
        <v>세종중</v>
      </c>
      <c r="K15" s="198" t="str">
        <f>[56]결승기록지!$F$13</f>
        <v>18.58</v>
      </c>
      <c r="L15" s="196"/>
      <c r="M15" s="197"/>
      <c r="N15" s="198"/>
      <c r="O15" s="196"/>
      <c r="P15" s="197"/>
      <c r="Q15" s="198"/>
      <c r="R15" s="196"/>
      <c r="S15" s="197"/>
      <c r="T15" s="198"/>
      <c r="U15" s="196"/>
      <c r="V15" s="197"/>
      <c r="W15" s="198"/>
      <c r="X15" s="196"/>
      <c r="Y15" s="197"/>
      <c r="Z15" s="198"/>
    </row>
    <row r="16" spans="1:26" s="44" customFormat="1" ht="13.5" customHeight="1">
      <c r="A16" s="109"/>
      <c r="B16" s="188" t="s">
        <v>5</v>
      </c>
      <c r="C16" s="199"/>
      <c r="D16" s="200" t="str">
        <f>[56]결승기록지!$G$8</f>
        <v>0.9</v>
      </c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4"/>
    </row>
    <row r="17" spans="1:26" s="44" customFormat="1" ht="13.5" customHeight="1">
      <c r="A17" s="51">
        <v>1</v>
      </c>
      <c r="B17" s="201" t="s">
        <v>77</v>
      </c>
      <c r="C17" s="196" t="str">
        <f>[57]결승기록지!$C$11</f>
        <v>신소영</v>
      </c>
      <c r="D17" s="197" t="str">
        <f>[57]결승기록지!$E$11</f>
        <v>철산중</v>
      </c>
      <c r="E17" s="198" t="str">
        <f>[57]결승기록지!$F$11</f>
        <v>15:31.72</v>
      </c>
      <c r="F17" s="196" t="str">
        <f>[57]결승기록지!$C$12</f>
        <v>이한별</v>
      </c>
      <c r="G17" s="197" t="str">
        <f>[57]결승기록지!$E$12</f>
        <v>당진원당중</v>
      </c>
      <c r="H17" s="198" t="str">
        <f>[57]결승기록지!$F$12</f>
        <v>17:08.51</v>
      </c>
      <c r="I17" s="196" t="str">
        <f>[57]결승기록지!$C$13</f>
        <v>박지빈</v>
      </c>
      <c r="J17" s="197" t="str">
        <f>[57]결승기록지!$E$13</f>
        <v>철산중</v>
      </c>
      <c r="K17" s="198" t="str">
        <f>[57]결승기록지!$F$13</f>
        <v>18:01.19</v>
      </c>
      <c r="L17" s="196" t="str">
        <f>[57]결승기록지!$C$14</f>
        <v>김현서</v>
      </c>
      <c r="M17" s="197" t="str">
        <f>[57]결승기록지!$E$14</f>
        <v>송내중앙중</v>
      </c>
      <c r="N17" s="198" t="str">
        <f>[57]결승기록지!$F$14</f>
        <v>18:16.08</v>
      </c>
      <c r="O17" s="196" t="str">
        <f>[57]결승기록지!$C$15</f>
        <v>신채희</v>
      </c>
      <c r="P17" s="197" t="str">
        <f>[57]결승기록지!$E$15</f>
        <v>조치원중</v>
      </c>
      <c r="Q17" s="198" t="str">
        <f>[57]결승기록지!$F$15</f>
        <v>18:51.83</v>
      </c>
      <c r="R17" s="196" t="str">
        <f>[57]결승기록지!$C$16</f>
        <v>이서진</v>
      </c>
      <c r="S17" s="197" t="str">
        <f>[57]결승기록지!$E$16</f>
        <v>부천여자중</v>
      </c>
      <c r="T17" s="198" t="str">
        <f>[57]결승기록지!$F$16</f>
        <v>20:00.23</v>
      </c>
      <c r="U17" s="196" t="str">
        <f>[57]결승기록지!$C$17</f>
        <v>김혜현</v>
      </c>
      <c r="V17" s="197" t="str">
        <f>[57]결승기록지!$E$17</f>
        <v>부천여자중</v>
      </c>
      <c r="W17" s="198" t="str">
        <f>[57]결승기록지!$F$17</f>
        <v>21:32.71</v>
      </c>
      <c r="X17" s="196"/>
      <c r="Y17" s="197"/>
      <c r="Z17" s="198"/>
    </row>
    <row r="18" spans="1:26" s="44" customFormat="1" ht="13.5" customHeight="1">
      <c r="A18" s="109">
        <v>4</v>
      </c>
      <c r="B18" s="195" t="s">
        <v>16</v>
      </c>
      <c r="C18" s="196"/>
      <c r="D18" s="197" t="str">
        <f>[58]결승기록지!$E$11</f>
        <v>송운중</v>
      </c>
      <c r="E18" s="198" t="str">
        <f>[58]결승기록지!$F$11</f>
        <v>51.70</v>
      </c>
      <c r="F18" s="196"/>
      <c r="G18" s="197" t="str">
        <f>[58]결승기록지!$E$12</f>
        <v>월촌중</v>
      </c>
      <c r="H18" s="198" t="str">
        <f>[58]결승기록지!$F$12</f>
        <v>52.28</v>
      </c>
      <c r="I18" s="196"/>
      <c r="J18" s="197" t="str">
        <f>[58]결승기록지!$E$13</f>
        <v>철산중</v>
      </c>
      <c r="K18" s="198" t="str">
        <f>[58]결승기록지!$F$13</f>
        <v>52.52</v>
      </c>
      <c r="L18" s="196"/>
      <c r="M18" s="197" t="str">
        <f>[58]결승기록지!$E$14</f>
        <v>울산스포츠과학중</v>
      </c>
      <c r="N18" s="198" t="str">
        <f>[58]결승기록지!$F$14</f>
        <v>53.07</v>
      </c>
      <c r="O18" s="196"/>
      <c r="P18" s="197" t="str">
        <f>[58]결승기록지!$E$15</f>
        <v>성보중</v>
      </c>
      <c r="Q18" s="198" t="str">
        <f>[58]결승기록지!$F$15</f>
        <v>53.99</v>
      </c>
      <c r="R18" s="196"/>
      <c r="S18" s="197" t="str">
        <f>[58]결승기록지!$E$16</f>
        <v>경기경안중</v>
      </c>
      <c r="T18" s="198" t="str">
        <f>[58]결승기록지!$F$16</f>
        <v>54.47</v>
      </c>
      <c r="U18" s="196"/>
      <c r="V18" s="197"/>
      <c r="W18" s="198"/>
      <c r="X18" s="196"/>
      <c r="Y18" s="197"/>
      <c r="Z18" s="198"/>
    </row>
    <row r="19" spans="1:26" s="44" customFormat="1" ht="13.5" customHeight="1">
      <c r="A19" s="109"/>
      <c r="B19" s="188"/>
      <c r="C19" s="205" t="str">
        <f>[58]결승기록지!$C$11</f>
        <v xml:space="preserve">여슬아 김예진 이민경 김아현 </v>
      </c>
      <c r="D19" s="206"/>
      <c r="E19" s="207"/>
      <c r="F19" s="205" t="str">
        <f>[58]결승기록지!$C$12</f>
        <v>김예리 정지우 이채원 김유진</v>
      </c>
      <c r="G19" s="206"/>
      <c r="H19" s="207"/>
      <c r="I19" s="205" t="str">
        <f>[58]결승기록지!$C$13</f>
        <v>신소영 남재은 김민서 황세정</v>
      </c>
      <c r="J19" s="206"/>
      <c r="K19" s="207"/>
      <c r="L19" s="205" t="str">
        <f>[58]결승기록지!$C$14</f>
        <v>김희은 최윤아 전수빈 장수인</v>
      </c>
      <c r="M19" s="206"/>
      <c r="N19" s="207"/>
      <c r="O19" s="205" t="str">
        <f>[58]결승기록지!$C$15</f>
        <v>김소원 오새아 김주하 권 민</v>
      </c>
      <c r="P19" s="206"/>
      <c r="Q19" s="207"/>
      <c r="R19" s="205" t="str">
        <f>[58]결승기록지!$C$16</f>
        <v>정서현 윤예은 김채아 이소연</v>
      </c>
      <c r="S19" s="206"/>
      <c r="T19" s="207"/>
      <c r="U19" s="205"/>
      <c r="V19" s="206"/>
      <c r="W19" s="207"/>
      <c r="X19" s="205"/>
      <c r="Y19" s="206"/>
      <c r="Z19" s="207"/>
    </row>
    <row r="20" spans="1:26" s="44" customFormat="1" ht="13.5" customHeight="1">
      <c r="A20" s="208">
        <v>5</v>
      </c>
      <c r="B20" s="195" t="s">
        <v>50</v>
      </c>
      <c r="C20" s="196"/>
      <c r="D20" s="197" t="str">
        <f>[59]결승기록지!$E$11</f>
        <v>신정여자중학교</v>
      </c>
      <c r="E20" s="198" t="str">
        <f>[59]결승기록지!$F$11</f>
        <v>4:17.99</v>
      </c>
      <c r="F20" s="196"/>
      <c r="G20" s="197" t="str">
        <f>[59]결승기록지!$E$12</f>
        <v>부천여자중학교</v>
      </c>
      <c r="H20" s="198" t="str">
        <f>[59]결승기록지!$F$12</f>
        <v>4:24.77</v>
      </c>
      <c r="I20" s="196"/>
      <c r="J20" s="197" t="str">
        <f>[59]결승기록지!$E$13</f>
        <v>경기경안중학교</v>
      </c>
      <c r="K20" s="198" t="str">
        <f>[59]결승기록지!$F$13</f>
        <v>4:30.46</v>
      </c>
      <c r="L20" s="196"/>
      <c r="M20" s="197" t="str">
        <f>[59]결승기록지!$E$14</f>
        <v>성보중학교</v>
      </c>
      <c r="N20" s="198" t="str">
        <f>[59]결승기록지!$F$14</f>
        <v>4:35.02</v>
      </c>
      <c r="O20" s="196"/>
      <c r="P20" s="197"/>
      <c r="Q20" s="198"/>
      <c r="R20" s="196"/>
      <c r="S20" s="197"/>
      <c r="T20" s="198"/>
      <c r="U20" s="196"/>
      <c r="V20" s="197"/>
      <c r="W20" s="198"/>
      <c r="X20" s="196"/>
      <c r="Y20" s="197"/>
      <c r="Z20" s="198"/>
    </row>
    <row r="21" spans="1:26" s="44" customFormat="1" ht="13.5" customHeight="1">
      <c r="A21" s="208"/>
      <c r="B21" s="188"/>
      <c r="C21" s="209" t="str">
        <f>[59]결승기록지!$C$11</f>
        <v xml:space="preserve">이채린 이한별 신민정 신예진 </v>
      </c>
      <c r="D21" s="210"/>
      <c r="E21" s="211"/>
      <c r="F21" s="209" t="str">
        <f>[59]결승기록지!$C$12</f>
        <v>정지인 최나영 임지우 조예서</v>
      </c>
      <c r="G21" s="210"/>
      <c r="H21" s="211"/>
      <c r="I21" s="209" t="str">
        <f>[59]결승기록지!$C$13</f>
        <v>정서현 윤예은 김채아 이소연</v>
      </c>
      <c r="J21" s="210"/>
      <c r="K21" s="211"/>
      <c r="L21" s="209" t="str">
        <f>[59]결승기록지!$C$14</f>
        <v>권 민 오새아 김소원 김나경</v>
      </c>
      <c r="M21" s="210"/>
      <c r="N21" s="211"/>
      <c r="O21" s="209"/>
      <c r="P21" s="210"/>
      <c r="Q21" s="211"/>
      <c r="R21" s="209"/>
      <c r="S21" s="210"/>
      <c r="T21" s="211"/>
      <c r="U21" s="209"/>
      <c r="V21" s="210"/>
      <c r="W21" s="211"/>
      <c r="X21" s="209"/>
      <c r="Y21" s="210"/>
      <c r="Z21" s="211"/>
    </row>
    <row r="22" spans="1:26" s="44" customFormat="1" ht="13.5" customHeight="1">
      <c r="A22" s="52">
        <v>3</v>
      </c>
      <c r="B22" s="201" t="s">
        <v>25</v>
      </c>
      <c r="C22" s="202" t="str">
        <f>[60]높이!$C$11</f>
        <v>김지민</v>
      </c>
      <c r="D22" s="203" t="str">
        <f>[60]높이!$E$11</f>
        <v>신주중</v>
      </c>
      <c r="E22" s="212" t="str">
        <f>[60]높이!$F$11</f>
        <v>1.55</v>
      </c>
      <c r="F22" s="202" t="str">
        <f>[60]높이!$C$12</f>
        <v>유민주</v>
      </c>
      <c r="G22" s="203" t="str">
        <f>[60]높이!$E$12</f>
        <v>자유중</v>
      </c>
      <c r="H22" s="212" t="str">
        <f>[60]높이!$F$12</f>
        <v>1.50</v>
      </c>
      <c r="I22" s="202" t="str">
        <f>[60]높이!$C$13</f>
        <v>박하은</v>
      </c>
      <c r="J22" s="203" t="str">
        <f>[60]높이!$E$13</f>
        <v>가좌여자중</v>
      </c>
      <c r="K22" s="212" t="str">
        <f>[60]높이!$F$13</f>
        <v>1.45</v>
      </c>
      <c r="L22" s="202"/>
      <c r="M22" s="203"/>
      <c r="N22" s="212"/>
      <c r="O22" s="202"/>
      <c r="P22" s="203"/>
      <c r="Q22" s="212"/>
      <c r="R22" s="202"/>
      <c r="S22" s="203"/>
      <c r="T22" s="204"/>
      <c r="U22" s="202"/>
      <c r="V22" s="203"/>
      <c r="W22" s="204"/>
      <c r="X22" s="202"/>
      <c r="Y22" s="203"/>
      <c r="Z22" s="204"/>
    </row>
    <row r="23" spans="1:26" s="44" customFormat="1" ht="13.5" customHeight="1">
      <c r="A23" s="52"/>
      <c r="B23" s="201" t="s">
        <v>51</v>
      </c>
      <c r="C23" s="213" t="s">
        <v>68</v>
      </c>
      <c r="D23" s="214" t="s">
        <v>68</v>
      </c>
      <c r="E23" s="215" t="s">
        <v>68</v>
      </c>
      <c r="F23" s="213" t="s">
        <v>68</v>
      </c>
      <c r="G23" s="214" t="s">
        <v>68</v>
      </c>
      <c r="H23" s="215" t="s">
        <v>68</v>
      </c>
      <c r="I23" s="196"/>
      <c r="J23" s="197"/>
      <c r="K23" s="198"/>
      <c r="L23" s="196"/>
      <c r="M23" s="197"/>
      <c r="N23" s="198"/>
      <c r="O23" s="196"/>
      <c r="P23" s="197"/>
      <c r="Q23" s="198"/>
      <c r="R23" s="196"/>
      <c r="S23" s="197"/>
      <c r="T23" s="198"/>
      <c r="U23" s="196"/>
      <c r="V23" s="197"/>
      <c r="W23" s="198"/>
      <c r="X23" s="196"/>
      <c r="Y23" s="197"/>
      <c r="Z23" s="198"/>
    </row>
    <row r="24" spans="1:26" s="44" customFormat="1" ht="13.5" customHeight="1">
      <c r="A24" s="109">
        <v>1</v>
      </c>
      <c r="B24" s="195" t="s">
        <v>17</v>
      </c>
      <c r="C24" s="196" t="str">
        <f>[60]멀리!$C$11</f>
        <v>김나영</v>
      </c>
      <c r="D24" s="197" t="str">
        <f>[60]멀리!$E$11</f>
        <v>가좌여자중</v>
      </c>
      <c r="E24" s="198" t="str">
        <f>[60]멀리!$F$11</f>
        <v>5.20</v>
      </c>
      <c r="F24" s="196" t="str">
        <f>[60]멀리!$C$12</f>
        <v>강서영</v>
      </c>
      <c r="G24" s="197" t="str">
        <f>[60]멀리!$E$12</f>
        <v>익산어양중</v>
      </c>
      <c r="H24" s="198" t="str">
        <f>[60]멀리!$F$12</f>
        <v>5.10</v>
      </c>
      <c r="I24" s="196" t="str">
        <f>[60]멀리!$C$13</f>
        <v>진효우</v>
      </c>
      <c r="J24" s="197" t="str">
        <f>[60]멀리!$E$13</f>
        <v>경수중</v>
      </c>
      <c r="K24" s="198" t="str">
        <f>[60]멀리!$F$13</f>
        <v>5.02</v>
      </c>
      <c r="L24" s="196" t="str">
        <f>[60]멀리!$C$14</f>
        <v>정은빈</v>
      </c>
      <c r="M24" s="197" t="str">
        <f>[60]멀리!$E$14</f>
        <v>단원중</v>
      </c>
      <c r="N24" s="198" t="str">
        <f>[60]멀리!$F$14</f>
        <v>4.77</v>
      </c>
      <c r="O24" s="196" t="str">
        <f>[60]멀리!$C$15</f>
        <v>남재은</v>
      </c>
      <c r="P24" s="197" t="str">
        <f>[60]멀리!$E$15</f>
        <v>철산중</v>
      </c>
      <c r="Q24" s="198" t="str">
        <f>[60]멀리!$F$15</f>
        <v>4.66</v>
      </c>
      <c r="R24" s="196" t="str">
        <f>[60]멀리!$C$16</f>
        <v>주가은</v>
      </c>
      <c r="S24" s="197" t="str">
        <f>[60]멀리!$E$16</f>
        <v>대전송촌중</v>
      </c>
      <c r="T24" s="198" t="str">
        <f>[60]멀리!$F$16</f>
        <v>4.39</v>
      </c>
      <c r="U24" s="196" t="str">
        <f>[60]멀리!$C$17</f>
        <v>김가령</v>
      </c>
      <c r="V24" s="197" t="str">
        <f>[60]멀리!$E$17</f>
        <v>주례여자중</v>
      </c>
      <c r="W24" s="198" t="str">
        <f>[60]멀리!$F$17</f>
        <v>4.38</v>
      </c>
      <c r="X24" s="196" t="str">
        <f>[60]멀리!$C$18</f>
        <v>김희은</v>
      </c>
      <c r="Y24" s="197" t="str">
        <f>[60]멀리!$E$18</f>
        <v>울산스포츠과학중</v>
      </c>
      <c r="Z24" s="198" t="str">
        <f>[60]멀리!$F$18</f>
        <v>4.05</v>
      </c>
    </row>
    <row r="25" spans="1:26" s="44" customFormat="1" ht="13.5" customHeight="1">
      <c r="A25" s="109"/>
      <c r="B25" s="188" t="s">
        <v>5</v>
      </c>
      <c r="C25" s="199"/>
      <c r="D25" s="200" t="str">
        <f>[60]멀리!$G$11</f>
        <v>-0.1</v>
      </c>
      <c r="E25" s="194"/>
      <c r="F25" s="199"/>
      <c r="G25" s="200" t="str">
        <f>[60]멀리!$G$12</f>
        <v>0.4</v>
      </c>
      <c r="H25" s="194"/>
      <c r="I25" s="199"/>
      <c r="J25" s="200" t="str">
        <f>[60]멀리!$G$13</f>
        <v>0.5</v>
      </c>
      <c r="K25" s="194"/>
      <c r="L25" s="199"/>
      <c r="M25" s="200" t="str">
        <f>[60]멀리!$G$14</f>
        <v>0.0</v>
      </c>
      <c r="N25" s="194"/>
      <c r="O25" s="199"/>
      <c r="P25" s="200" t="str">
        <f>[60]멀리!$G$15</f>
        <v>-0.2</v>
      </c>
      <c r="Q25" s="194"/>
      <c r="R25" s="199"/>
      <c r="S25" s="200" t="str">
        <f>[60]멀리!$G$16</f>
        <v>-0.5</v>
      </c>
      <c r="T25" s="194"/>
      <c r="U25" s="199"/>
      <c r="V25" s="200" t="str">
        <f>[60]멀리!$G$17</f>
        <v>-0.2</v>
      </c>
      <c r="W25" s="194"/>
      <c r="X25" s="199"/>
      <c r="Y25" s="200" t="str">
        <f>[60]멀리!$G$18</f>
        <v>-0.9</v>
      </c>
      <c r="Z25" s="194"/>
    </row>
    <row r="26" spans="1:26" s="44" customFormat="1" ht="13.5" customHeight="1">
      <c r="A26" s="109">
        <v>3</v>
      </c>
      <c r="B26" s="195" t="s">
        <v>52</v>
      </c>
      <c r="C26" s="196" t="str">
        <f>[60]세단!$C$11</f>
        <v>임사랑</v>
      </c>
      <c r="D26" s="197" t="str">
        <f>[60]세단!$E$11</f>
        <v>전라중</v>
      </c>
      <c r="E26" s="198" t="str">
        <f>[60]세단!$F$11</f>
        <v>11.58</v>
      </c>
      <c r="F26" s="196" t="str">
        <f>[60]세단!$C$12</f>
        <v>김나영</v>
      </c>
      <c r="G26" s="197" t="str">
        <f>[60]세단!$E$12</f>
        <v>가좌여자중</v>
      </c>
      <c r="H26" s="198" t="str">
        <f>[60]세단!$F$12</f>
        <v>10.98</v>
      </c>
      <c r="I26" s="196" t="str">
        <f>[60]세단!$C$13</f>
        <v>진효우</v>
      </c>
      <c r="J26" s="197" t="str">
        <f>[60]세단!$E$13</f>
        <v>경수중</v>
      </c>
      <c r="K26" s="198" t="str">
        <f>[60]세단!$F$13</f>
        <v>10.65</v>
      </c>
      <c r="L26" s="196" t="str">
        <f>[60]세단!$C$14</f>
        <v>최연서</v>
      </c>
      <c r="M26" s="197" t="str">
        <f>[60]세단!$E$14</f>
        <v>전라중</v>
      </c>
      <c r="N26" s="198" t="str">
        <f>[60]세단!$F$14</f>
        <v>10.39</v>
      </c>
      <c r="O26" s="196" t="str">
        <f>[60]세단!$C$15</f>
        <v>이정아</v>
      </c>
      <c r="P26" s="197" t="str">
        <f>[60]세단!$E$15</f>
        <v>와동중</v>
      </c>
      <c r="Q26" s="198" t="str">
        <f>[60]세단!$F$15</f>
        <v>10.37</v>
      </c>
      <c r="R26" s="196" t="str">
        <f>[60]세단!$C$16</f>
        <v>김다윤</v>
      </c>
      <c r="S26" s="197" t="str">
        <f>[60]세단!$E$16</f>
        <v>단원중</v>
      </c>
      <c r="T26" s="198" t="str">
        <f>[60]세단!$F$16</f>
        <v>10.02</v>
      </c>
      <c r="U26" s="196" t="str">
        <f>[60]세단!$C$17</f>
        <v>장지은</v>
      </c>
      <c r="V26" s="197" t="str">
        <f>[60]세단!$E$17</f>
        <v>시흥중</v>
      </c>
      <c r="W26" s="198" t="str">
        <f>[60]세단!$F$17</f>
        <v>9.85</v>
      </c>
      <c r="X26" s="196" t="str">
        <f>[60]세단!$C$18</f>
        <v>정은빈</v>
      </c>
      <c r="Y26" s="197" t="str">
        <f>[60]세단!$E$18</f>
        <v>단원중</v>
      </c>
      <c r="Z26" s="198" t="str">
        <f>[60]세단!$F$18</f>
        <v>9.78</v>
      </c>
    </row>
    <row r="27" spans="1:26" s="44" customFormat="1" ht="13.5" customHeight="1">
      <c r="A27" s="109"/>
      <c r="B27" s="188" t="s">
        <v>5</v>
      </c>
      <c r="C27" s="199"/>
      <c r="D27" s="200" t="str">
        <f>[60]세단!$G$11</f>
        <v>-0.1</v>
      </c>
      <c r="E27" s="216"/>
      <c r="F27" s="199"/>
      <c r="G27" s="200" t="str">
        <f>[60]세단!$G$12</f>
        <v>-2.9</v>
      </c>
      <c r="H27" s="216"/>
      <c r="I27" s="199"/>
      <c r="J27" s="200">
        <f>[60]세단!$G$13</f>
        <v>-0.2</v>
      </c>
      <c r="K27" s="216"/>
      <c r="L27" s="199"/>
      <c r="M27" s="200" t="str">
        <f>[60]세단!$G$14</f>
        <v>-0.3</v>
      </c>
      <c r="N27" s="216"/>
      <c r="O27" s="199"/>
      <c r="P27" s="200" t="str">
        <f>[60]세단!$G$15</f>
        <v>-1.9</v>
      </c>
      <c r="Q27" s="216"/>
      <c r="R27" s="199"/>
      <c r="S27" s="200" t="str">
        <f>[60]세단!$G$16</f>
        <v>0.1</v>
      </c>
      <c r="T27" s="216"/>
      <c r="U27" s="199"/>
      <c r="V27" s="200" t="str">
        <f>[60]세단!$G$17</f>
        <v>-1.5</v>
      </c>
      <c r="W27" s="216"/>
      <c r="X27" s="199"/>
      <c r="Y27" s="200" t="str">
        <f>[60]세단!$G$18</f>
        <v>-1.0</v>
      </c>
      <c r="Z27" s="216"/>
    </row>
    <row r="28" spans="1:26" s="44" customFormat="1" ht="13.5" customHeight="1">
      <c r="A28" s="51">
        <v>2</v>
      </c>
      <c r="B28" s="201" t="s">
        <v>27</v>
      </c>
      <c r="C28" s="202" t="str">
        <f>[60]포환!$C$11</f>
        <v>이혜민</v>
      </c>
      <c r="D28" s="203" t="str">
        <f>[60]포환!$E$11</f>
        <v>경북체육중</v>
      </c>
      <c r="E28" s="204" t="str">
        <f>[60]포환!$F$11</f>
        <v>14.53</v>
      </c>
      <c r="F28" s="202" t="str">
        <f>[60]포환!$C$12</f>
        <v>이예람</v>
      </c>
      <c r="G28" s="203" t="str">
        <f>[60]포환!$E$12</f>
        <v>천안오성중</v>
      </c>
      <c r="H28" s="204" t="str">
        <f>[60]포환!$F$12</f>
        <v>13.71</v>
      </c>
      <c r="I28" s="202" t="str">
        <f>[60]포환!$C$13</f>
        <v>김채현</v>
      </c>
      <c r="J28" s="203" t="str">
        <f>[60]포환!$E$13</f>
        <v>도송중</v>
      </c>
      <c r="K28" s="204" t="str">
        <f>[60]포환!$F$13</f>
        <v>13.39</v>
      </c>
      <c r="L28" s="202" t="str">
        <f>[60]포환!$C$14</f>
        <v>이금비</v>
      </c>
      <c r="M28" s="203" t="str">
        <f>[60]포환!$E$14</f>
        <v>신성여자중</v>
      </c>
      <c r="N28" s="204" t="str">
        <f>[60]포환!$F$14</f>
        <v>11.95</v>
      </c>
      <c r="O28" s="202" t="str">
        <f>[60]포환!$C$15</f>
        <v>마소영</v>
      </c>
      <c r="P28" s="203" t="str">
        <f>[60]포환!$E$15</f>
        <v>주례여자중</v>
      </c>
      <c r="Q28" s="204" t="str">
        <f>[60]포환!$F$15</f>
        <v>10.16</v>
      </c>
      <c r="R28" s="202" t="str">
        <f>[60]포환!$C$16</f>
        <v>진수향</v>
      </c>
      <c r="S28" s="203" t="str">
        <f>[60]포환!$E$16</f>
        <v>남원중</v>
      </c>
      <c r="T28" s="204" t="str">
        <f>[60]포환!$F$16</f>
        <v>9.91</v>
      </c>
      <c r="U28" s="202" t="str">
        <f>[60]포환!$C$17</f>
        <v>양채민</v>
      </c>
      <c r="V28" s="203" t="str">
        <f>[60]포환!$E$17</f>
        <v>전라중</v>
      </c>
      <c r="W28" s="204" t="str">
        <f>[60]포환!$F$17</f>
        <v>9.70</v>
      </c>
      <c r="X28" s="202" t="str">
        <f>[60]포환!$C$18</f>
        <v>함수진</v>
      </c>
      <c r="Y28" s="203" t="str">
        <f>[60]포환!$E$18</f>
        <v>철산중</v>
      </c>
      <c r="Z28" s="204" t="str">
        <f>[60]포환!$F$18</f>
        <v>7.99</v>
      </c>
    </row>
    <row r="29" spans="1:26" s="44" customFormat="1" ht="13.5" customHeight="1">
      <c r="A29" s="51">
        <v>4</v>
      </c>
      <c r="B29" s="201" t="s">
        <v>53</v>
      </c>
      <c r="C29" s="217" t="str">
        <f>[60]원반!$C$11</f>
        <v>진수향</v>
      </c>
      <c r="D29" s="218" t="str">
        <f>[60]원반!$E$11</f>
        <v>남원중</v>
      </c>
      <c r="E29" s="204" t="str">
        <f>[60]원반!$F$11</f>
        <v>39.98</v>
      </c>
      <c r="F29" s="217" t="str">
        <f>[60]원반!$C$12</f>
        <v>이혜민</v>
      </c>
      <c r="G29" s="218" t="str">
        <f>[60]원반!$E$12</f>
        <v>경북체육중</v>
      </c>
      <c r="H29" s="204" t="str">
        <f>[60]원반!$F$12</f>
        <v>37.44</v>
      </c>
      <c r="I29" s="217" t="str">
        <f>[60]원반!$C$13</f>
        <v>김도연</v>
      </c>
      <c r="J29" s="218" t="str">
        <f>[60]원반!$E$13</f>
        <v>서생중</v>
      </c>
      <c r="K29" s="204" t="str">
        <f>[60]원반!$F$13</f>
        <v>26.73</v>
      </c>
      <c r="L29" s="217" t="str">
        <f>[60]원반!$C$14</f>
        <v>김주희</v>
      </c>
      <c r="M29" s="218" t="str">
        <f>[60]원반!$E$14</f>
        <v>서생중</v>
      </c>
      <c r="N29" s="204" t="str">
        <f>[60]원반!$F$14</f>
        <v>22.59</v>
      </c>
      <c r="O29" s="217" t="str">
        <f>[60]원반!$C$15</f>
        <v>함수진</v>
      </c>
      <c r="P29" s="218" t="str">
        <f>[60]원반!$E$15</f>
        <v>철산중</v>
      </c>
      <c r="Q29" s="204" t="str">
        <f>[60]원반!$F$15</f>
        <v>22.23</v>
      </c>
      <c r="R29" s="217" t="str">
        <f>[60]원반!$C$16</f>
        <v>이예나</v>
      </c>
      <c r="S29" s="218" t="str">
        <f>[60]원반!$E$16</f>
        <v>대청중</v>
      </c>
      <c r="T29" s="204" t="str">
        <f>[60]원반!$F$16</f>
        <v>16.53</v>
      </c>
      <c r="U29" s="217"/>
      <c r="V29" s="218"/>
      <c r="W29" s="204"/>
      <c r="X29" s="217"/>
      <c r="Y29" s="218"/>
      <c r="Z29" s="204"/>
    </row>
    <row r="30" spans="1:26" s="44" customFormat="1" ht="13.5" customHeight="1">
      <c r="A30" s="51">
        <v>3</v>
      </c>
      <c r="B30" s="201" t="s">
        <v>55</v>
      </c>
      <c r="C30" s="202" t="str">
        <f>[60]투창!$C$11</f>
        <v>송나래</v>
      </c>
      <c r="D30" s="203" t="str">
        <f>[60]투창!$E$11</f>
        <v>강원체육중</v>
      </c>
      <c r="E30" s="204" t="str">
        <f>[60]투창!$F$11</f>
        <v>40.75</v>
      </c>
      <c r="F30" s="202" t="str">
        <f>[60]투창!$C$12</f>
        <v>최혜원</v>
      </c>
      <c r="G30" s="203" t="str">
        <f>[60]투창!$E$12</f>
        <v>가좌여자중</v>
      </c>
      <c r="H30" s="204" t="str">
        <f>[60]투창!$F$12</f>
        <v>35.75</v>
      </c>
      <c r="I30" s="202" t="str">
        <f>[60]투창!$C$13</f>
        <v>김예안</v>
      </c>
      <c r="J30" s="203" t="str">
        <f>[60]투창!$E$13</f>
        <v>대전신일여자중</v>
      </c>
      <c r="K30" s="204" t="str">
        <f>[60]투창!$F$13</f>
        <v>35.52</v>
      </c>
      <c r="L30" s="202" t="str">
        <f>[60]투창!$C$14</f>
        <v>변지선</v>
      </c>
      <c r="M30" s="203" t="str">
        <f>[60]투창!$E$14</f>
        <v>용인중</v>
      </c>
      <c r="N30" s="204" t="str">
        <f>[60]투창!$F$14</f>
        <v>35.18</v>
      </c>
      <c r="O30" s="202" t="str">
        <f>[60]투창!$C$15</f>
        <v>김도연</v>
      </c>
      <c r="P30" s="203" t="str">
        <f>[60]투창!$E$15</f>
        <v>서생중</v>
      </c>
      <c r="Q30" s="204" t="str">
        <f>[60]투창!$F$15</f>
        <v>31.27</v>
      </c>
      <c r="R30" s="202" t="str">
        <f>[60]투창!$C$16</f>
        <v>양채민</v>
      </c>
      <c r="S30" s="203" t="str">
        <f>[60]투창!$E$16</f>
        <v>전라중</v>
      </c>
      <c r="T30" s="204" t="str">
        <f>[60]투창!$F$16</f>
        <v>30.42</v>
      </c>
      <c r="U30" s="202"/>
      <c r="V30" s="203"/>
      <c r="W30" s="204"/>
      <c r="X30" s="202"/>
      <c r="Y30" s="203"/>
      <c r="Z30" s="204"/>
    </row>
    <row r="31" spans="1:26" s="44" customFormat="1" ht="13.5" customHeight="1">
      <c r="A31" s="51">
        <v>2</v>
      </c>
      <c r="B31" s="201" t="s">
        <v>79</v>
      </c>
      <c r="C31" s="202" t="str">
        <f>'[60]5종경기'!$C$11</f>
        <v>최윤아</v>
      </c>
      <c r="D31" s="203" t="str">
        <f>'[60]5종경기'!$E$11</f>
        <v>울산스포츠과학중</v>
      </c>
      <c r="E31" s="204" t="str">
        <f>'[60]5종경기'!$F$11</f>
        <v>2,694점</v>
      </c>
      <c r="F31" s="202" t="str">
        <f>'[60]5종경기'!$C$12</f>
        <v>장난희</v>
      </c>
      <c r="G31" s="203" t="str">
        <f>'[60]5종경기'!$E$12</f>
        <v>세종중</v>
      </c>
      <c r="H31" s="204" t="str">
        <f>'[60]5종경기'!$F$12</f>
        <v>2,616점</v>
      </c>
      <c r="I31" s="202" t="str">
        <f>'[60]5종경기'!$C$13</f>
        <v>서미주</v>
      </c>
      <c r="J31" s="203" t="str">
        <f>'[60]5종경기'!$E$13</f>
        <v>간석여자중</v>
      </c>
      <c r="K31" s="204" t="str">
        <f>'[60]5종경기'!$F$13</f>
        <v>2,363점</v>
      </c>
      <c r="L31" s="202" t="str">
        <f>'[60]5종경기'!$C$14</f>
        <v>노은서</v>
      </c>
      <c r="M31" s="203" t="str">
        <f>'[60]5종경기'!$E$14</f>
        <v>탐라중</v>
      </c>
      <c r="N31" s="204" t="str">
        <f>'[60]5종경기'!$F$14</f>
        <v>2,326점</v>
      </c>
      <c r="O31" s="202" t="str">
        <f>'[60]5종경기'!$C$15</f>
        <v>정지인</v>
      </c>
      <c r="P31" s="203" t="str">
        <f>'[60]5종경기'!$E$15</f>
        <v>부천여자중</v>
      </c>
      <c r="Q31" s="204" t="str">
        <f>'[60]5종경기'!$F$15</f>
        <v>2,194점</v>
      </c>
      <c r="R31" s="202" t="str">
        <f>'[60]5종경기'!$C$16</f>
        <v>주가은</v>
      </c>
      <c r="S31" s="203" t="str">
        <f>'[60]5종경기'!$E$16</f>
        <v>대전송촌중</v>
      </c>
      <c r="T31" s="204" t="str">
        <f>'[60]5종경기'!$F$16</f>
        <v>2,008점</v>
      </c>
      <c r="U31" s="202" t="str">
        <f>'[60]5종경기'!$C$17</f>
        <v>박성은</v>
      </c>
      <c r="V31" s="203" t="str">
        <f>'[60]5종경기'!$E$17</f>
        <v>강구중</v>
      </c>
      <c r="W31" s="204" t="str">
        <f>'[60]5종경기'!$F$17</f>
        <v>1,841점</v>
      </c>
      <c r="X31" s="202"/>
      <c r="Y31" s="203"/>
      <c r="Z31" s="204"/>
    </row>
    <row r="32" spans="1:26" s="44" customFormat="1" ht="13.5" customHeight="1">
      <c r="A32" s="54"/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4"/>
      <c r="Z32" s="164"/>
    </row>
    <row r="33" spans="1:26" s="9" customFormat="1" ht="14.25" customHeight="1">
      <c r="A33" s="54"/>
      <c r="B33" s="11" t="s">
        <v>42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>
      <c r="A34" s="54"/>
    </row>
    <row r="35" spans="1:26">
      <c r="A35" s="54"/>
    </row>
  </sheetData>
  <mergeCells count="26">
    <mergeCell ref="U21:W21"/>
    <mergeCell ref="X21:Z21"/>
    <mergeCell ref="A24:A25"/>
    <mergeCell ref="A26:A27"/>
    <mergeCell ref="R19:T19"/>
    <mergeCell ref="U19:W19"/>
    <mergeCell ref="X19:Z19"/>
    <mergeCell ref="A20:A21"/>
    <mergeCell ref="C21:E21"/>
    <mergeCell ref="F21:H21"/>
    <mergeCell ref="I21:K21"/>
    <mergeCell ref="L21:N21"/>
    <mergeCell ref="O21:Q21"/>
    <mergeCell ref="R21:T21"/>
    <mergeCell ref="A18:A19"/>
    <mergeCell ref="C19:E19"/>
    <mergeCell ref="F19:H19"/>
    <mergeCell ref="I19:K19"/>
    <mergeCell ref="L19:N19"/>
    <mergeCell ref="O19:Q19"/>
    <mergeCell ref="E2:T2"/>
    <mergeCell ref="B3:C3"/>
    <mergeCell ref="F3:S3"/>
    <mergeCell ref="A7:A8"/>
    <mergeCell ref="A9:A10"/>
    <mergeCell ref="A15:A16"/>
  </mergeCells>
  <phoneticPr fontId="2" type="noConversion"/>
  <pageMargins left="0.32" right="0" top="0" bottom="0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28883-D3DB-4F13-9B63-0BE89304C8B6}">
  <dimension ref="A2:Z37"/>
  <sheetViews>
    <sheetView view="pageBreakPreview" zoomScale="150" zoomScaleSheetLayoutView="150" workbookViewId="0">
      <selection activeCell="E2" sqref="E2:T2"/>
    </sheetView>
  </sheetViews>
  <sheetFormatPr defaultRowHeight="13.5"/>
  <cols>
    <col min="1" max="1" width="2.33203125" style="53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</cols>
  <sheetData>
    <row r="2" spans="1:26" s="9" customFormat="1" ht="45" customHeight="1" thickBot="1">
      <c r="A2" s="52"/>
      <c r="B2" s="10"/>
      <c r="C2" s="10"/>
      <c r="D2" s="10"/>
      <c r="E2" s="124" t="s">
        <v>65</v>
      </c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49" t="s">
        <v>19</v>
      </c>
      <c r="V2" s="49"/>
      <c r="W2" s="49"/>
      <c r="X2" s="49"/>
      <c r="Y2" s="49"/>
      <c r="Z2" s="49"/>
    </row>
    <row r="3" spans="1:26" s="9" customFormat="1" ht="14.25" thickTop="1">
      <c r="A3" s="52"/>
      <c r="B3" s="219"/>
      <c r="C3" s="219"/>
      <c r="D3" s="10"/>
      <c r="E3" s="10"/>
      <c r="F3" s="108" t="s">
        <v>66</v>
      </c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"/>
      <c r="U3" s="10"/>
      <c r="V3" s="10"/>
      <c r="W3" s="10"/>
      <c r="X3" s="10"/>
      <c r="Y3" s="10"/>
      <c r="Z3" s="10"/>
    </row>
    <row r="4" spans="1:26" s="9" customFormat="1" ht="15.75" customHeight="1">
      <c r="A4" s="52"/>
      <c r="B4" s="220"/>
      <c r="C4" s="220"/>
      <c r="D4" s="10"/>
      <c r="E4" s="1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10"/>
      <c r="U4" s="10"/>
      <c r="V4" s="10"/>
      <c r="W4" s="10"/>
      <c r="X4" s="10"/>
      <c r="Y4" s="10"/>
      <c r="Z4" s="10"/>
    </row>
    <row r="5" spans="1:26" ht="18" customHeight="1">
      <c r="B5" s="123" t="s">
        <v>81</v>
      </c>
      <c r="C5" s="123"/>
      <c r="D5" s="123"/>
      <c r="E5" s="1"/>
      <c r="F5" s="1"/>
      <c r="G5" s="1"/>
      <c r="H5" s="1"/>
      <c r="I5" s="1"/>
      <c r="J5" s="1"/>
      <c r="K5" s="1"/>
      <c r="L5" s="1"/>
      <c r="M5" s="193"/>
      <c r="N5" s="193"/>
      <c r="O5" s="193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B6" s="127" t="s">
        <v>6</v>
      </c>
      <c r="C6" s="180"/>
      <c r="D6" s="181" t="s">
        <v>7</v>
      </c>
      <c r="E6" s="182"/>
      <c r="F6" s="180"/>
      <c r="G6" s="181" t="s">
        <v>10</v>
      </c>
      <c r="H6" s="182"/>
      <c r="I6" s="180"/>
      <c r="J6" s="181" t="s">
        <v>0</v>
      </c>
      <c r="K6" s="182"/>
      <c r="L6" s="180"/>
      <c r="M6" s="181" t="s">
        <v>12</v>
      </c>
      <c r="N6" s="182"/>
      <c r="O6" s="180"/>
      <c r="P6" s="181" t="s">
        <v>1</v>
      </c>
      <c r="Q6" s="182"/>
      <c r="R6" s="180"/>
      <c r="S6" s="181" t="s">
        <v>2</v>
      </c>
      <c r="T6" s="182"/>
      <c r="U6" s="180"/>
      <c r="V6" s="181" t="s">
        <v>13</v>
      </c>
      <c r="W6" s="182"/>
      <c r="X6" s="180"/>
      <c r="Y6" s="181" t="s">
        <v>8</v>
      </c>
      <c r="Z6" s="182"/>
    </row>
    <row r="7" spans="1:26" ht="14.25" thickBot="1">
      <c r="B7" s="6" t="s">
        <v>20</v>
      </c>
      <c r="C7" s="183" t="s">
        <v>3</v>
      </c>
      <c r="D7" s="183" t="s">
        <v>9</v>
      </c>
      <c r="E7" s="183" t="s">
        <v>4</v>
      </c>
      <c r="F7" s="183" t="s">
        <v>3</v>
      </c>
      <c r="G7" s="183" t="s">
        <v>9</v>
      </c>
      <c r="H7" s="183" t="s">
        <v>4</v>
      </c>
      <c r="I7" s="183" t="s">
        <v>3</v>
      </c>
      <c r="J7" s="183" t="s">
        <v>9</v>
      </c>
      <c r="K7" s="183" t="s">
        <v>4</v>
      </c>
      <c r="L7" s="183" t="s">
        <v>3</v>
      </c>
      <c r="M7" s="183" t="s">
        <v>9</v>
      </c>
      <c r="N7" s="183" t="s">
        <v>4</v>
      </c>
      <c r="O7" s="183" t="s">
        <v>3</v>
      </c>
      <c r="P7" s="183" t="s">
        <v>9</v>
      </c>
      <c r="Q7" s="183" t="s">
        <v>4</v>
      </c>
      <c r="R7" s="183" t="s">
        <v>3</v>
      </c>
      <c r="S7" s="183" t="s">
        <v>9</v>
      </c>
      <c r="T7" s="183" t="s">
        <v>4</v>
      </c>
      <c r="U7" s="183" t="s">
        <v>3</v>
      </c>
      <c r="V7" s="183" t="s">
        <v>9</v>
      </c>
      <c r="W7" s="183" t="s">
        <v>4</v>
      </c>
      <c r="X7" s="183" t="s">
        <v>3</v>
      </c>
      <c r="Y7" s="183" t="s">
        <v>9</v>
      </c>
      <c r="Z7" s="183" t="s">
        <v>4</v>
      </c>
    </row>
    <row r="8" spans="1:26" s="45" customFormat="1" ht="13.5" customHeight="1" thickTop="1">
      <c r="A8" s="109">
        <v>1</v>
      </c>
      <c r="B8" s="184" t="s">
        <v>14</v>
      </c>
      <c r="C8" s="185" t="str">
        <f>[61]결승기록지!$C$11</f>
        <v>최명진</v>
      </c>
      <c r="D8" s="186" t="str">
        <f>[61]결승기록지!$E$11</f>
        <v>이리동중</v>
      </c>
      <c r="E8" s="187" t="str">
        <f>[61]결승기록지!$F$11</f>
        <v>11.08</v>
      </c>
      <c r="F8" s="185" t="str">
        <f>[61]결승기록지!$C$12</f>
        <v>박찬영</v>
      </c>
      <c r="G8" s="186" t="str">
        <f>[61]결승기록지!$E$12</f>
        <v>용인중</v>
      </c>
      <c r="H8" s="187" t="str">
        <f>[61]결승기록지!$F$12</f>
        <v>11.94</v>
      </c>
      <c r="I8" s="185" t="str">
        <f>[61]결승기록지!$C$13</f>
        <v>차윤오</v>
      </c>
      <c r="J8" s="186" t="str">
        <f>[61]결승기록지!$E$13</f>
        <v>석우중</v>
      </c>
      <c r="K8" s="187" t="str">
        <f>[61]결승기록지!$F$13</f>
        <v>12.10</v>
      </c>
      <c r="L8" s="185" t="str">
        <f>[61]결승기록지!$C$14</f>
        <v>장수영</v>
      </c>
      <c r="M8" s="186" t="str">
        <f>[61]결승기록지!$E$14</f>
        <v>월촌중</v>
      </c>
      <c r="N8" s="187" t="str">
        <f>[61]결승기록지!$F$14</f>
        <v>12.49</v>
      </c>
      <c r="O8" s="185" t="str">
        <f>[61]결승기록지!$C$15</f>
        <v>성재혁</v>
      </c>
      <c r="P8" s="186" t="str">
        <f>[61]결승기록지!$E$15</f>
        <v>전라중</v>
      </c>
      <c r="Q8" s="187" t="str">
        <f>[61]결승기록지!$F$15</f>
        <v>12.62</v>
      </c>
      <c r="R8" s="185" t="str">
        <f>[61]결승기록지!$C$16</f>
        <v>최승준</v>
      </c>
      <c r="S8" s="186" t="str">
        <f>[61]결승기록지!$E$16</f>
        <v>석우중</v>
      </c>
      <c r="T8" s="187" t="str">
        <f>[61]결승기록지!$F$16</f>
        <v>12.79</v>
      </c>
      <c r="U8" s="185" t="str">
        <f>[61]결승기록지!$C$17</f>
        <v>김도환</v>
      </c>
      <c r="V8" s="186" t="str">
        <f>[61]결승기록지!$E$17</f>
        <v>용인중</v>
      </c>
      <c r="W8" s="187" t="str">
        <f>[61]결승기록지!$F$17</f>
        <v>12.84</v>
      </c>
      <c r="X8" s="185" t="str">
        <f>[61]결승기록지!$C$18</f>
        <v>김도현</v>
      </c>
      <c r="Y8" s="186" t="str">
        <f>[61]결승기록지!$E$18</f>
        <v>석우중</v>
      </c>
      <c r="Z8" s="187" t="str">
        <f>[61]결승기록지!$F$18</f>
        <v>12.91</v>
      </c>
    </row>
    <row r="9" spans="1:26" s="45" customFormat="1" ht="13.5" customHeight="1">
      <c r="A9" s="109"/>
      <c r="B9" s="221" t="s">
        <v>5</v>
      </c>
      <c r="C9" s="189"/>
      <c r="D9" s="222" t="str">
        <f>[61]결승기록지!$G$8</f>
        <v>0.6</v>
      </c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223"/>
    </row>
    <row r="10" spans="1:26" s="45" customFormat="1" ht="13.5" customHeight="1">
      <c r="A10" s="51">
        <v>2</v>
      </c>
      <c r="B10" s="201" t="s">
        <v>11</v>
      </c>
      <c r="C10" s="202" t="str">
        <f>[62]결승기록지!$C$11</f>
        <v>오민석</v>
      </c>
      <c r="D10" s="203" t="str">
        <f>[62]결승기록지!$E$11</f>
        <v>상장중</v>
      </c>
      <c r="E10" s="204" t="str">
        <f>[62]결승기록지!$F$11</f>
        <v>56.07</v>
      </c>
      <c r="F10" s="202" t="str">
        <f>[62]결승기록지!$C$12</f>
        <v>장현빈</v>
      </c>
      <c r="G10" s="203" t="str">
        <f>[62]결승기록지!$E$12</f>
        <v>합포중</v>
      </c>
      <c r="H10" s="204" t="str">
        <f>[62]결승기록지!$F$12</f>
        <v>56.07</v>
      </c>
      <c r="I10" s="202" t="str">
        <f>[62]결승기록지!$C$13</f>
        <v>오예준</v>
      </c>
      <c r="J10" s="203" t="str">
        <f>[62]결승기록지!$E$13</f>
        <v>인천남중</v>
      </c>
      <c r="K10" s="204" t="str">
        <f>[62]결승기록지!$F$13</f>
        <v>56.17</v>
      </c>
      <c r="L10" s="202" t="str">
        <f>[62]결승기록지!$C$14</f>
        <v>김건우</v>
      </c>
      <c r="M10" s="203" t="str">
        <f>[62]결승기록지!$E$14</f>
        <v>이리동중</v>
      </c>
      <c r="N10" s="204" t="str">
        <f>[62]결승기록지!$F$14</f>
        <v>56.99</v>
      </c>
      <c r="O10" s="202" t="str">
        <f>[62]결승기록지!$C$15</f>
        <v>정병준</v>
      </c>
      <c r="P10" s="203" t="str">
        <f>[62]결승기록지!$E$15</f>
        <v>전곡중</v>
      </c>
      <c r="Q10" s="204" t="str">
        <f>[62]결승기록지!$F$15</f>
        <v>58.47</v>
      </c>
      <c r="R10" s="202" t="str">
        <f>[62]결승기록지!$C$16</f>
        <v>문준서</v>
      </c>
      <c r="S10" s="203" t="str">
        <f>[62]결승기록지!$E$16</f>
        <v>대덕중</v>
      </c>
      <c r="T10" s="204" t="str">
        <f>[62]결승기록지!$F$16</f>
        <v>1:00.56</v>
      </c>
      <c r="U10" s="202" t="str">
        <f>[62]결승기록지!$C$17</f>
        <v>김민기</v>
      </c>
      <c r="V10" s="203" t="str">
        <f>[62]결승기록지!$E$17</f>
        <v>덕정중</v>
      </c>
      <c r="W10" s="204" t="str">
        <f>[62]결승기록지!$F$17</f>
        <v>1:02.27</v>
      </c>
      <c r="X10" s="202"/>
      <c r="Y10" s="203"/>
      <c r="Z10" s="204"/>
    </row>
    <row r="11" spans="1:26" s="45" customFormat="1" ht="13.5" customHeight="1">
      <c r="A11" s="51">
        <v>1</v>
      </c>
      <c r="B11" s="224" t="s">
        <v>45</v>
      </c>
      <c r="C11" s="225" t="str">
        <f>[63]결승기록지!$C$11</f>
        <v>김승엽</v>
      </c>
      <c r="D11" s="226" t="str">
        <f>[63]결승기록지!$E$11</f>
        <v>대전체육중</v>
      </c>
      <c r="E11" s="204" t="str">
        <f>[63]결승기록지!$F$11</f>
        <v>4:27.66</v>
      </c>
      <c r="F11" s="225" t="str">
        <f>[63]결승기록지!$C$12</f>
        <v>이영범</v>
      </c>
      <c r="G11" s="226" t="str">
        <f>[63]결승기록지!$E$12</f>
        <v>성보중</v>
      </c>
      <c r="H11" s="204" t="str">
        <f>[63]결승기록지!$F$12</f>
        <v>4:27.80</v>
      </c>
      <c r="I11" s="225" t="str">
        <f>[63]결승기록지!$C$13</f>
        <v>박성문</v>
      </c>
      <c r="J11" s="226" t="str">
        <f>[63]결승기록지!$E$13</f>
        <v>서천중</v>
      </c>
      <c r="K11" s="204" t="str">
        <f>[63]결승기록지!$F$13</f>
        <v>4:29.07</v>
      </c>
      <c r="L11" s="225" t="str">
        <f>[63]결승기록지!$C$14</f>
        <v>김예찬</v>
      </c>
      <c r="M11" s="226" t="str">
        <f>[63]결승기록지!$E$14</f>
        <v>천안오성중</v>
      </c>
      <c r="N11" s="204" t="str">
        <f>[63]결승기록지!$F$14</f>
        <v>4:39.96</v>
      </c>
      <c r="O11" s="225" t="str">
        <f>[63]결승기록지!$C$15</f>
        <v>정민우</v>
      </c>
      <c r="P11" s="226" t="str">
        <f>[63]결승기록지!$E$15</f>
        <v>석정중</v>
      </c>
      <c r="Q11" s="204" t="str">
        <f>[63]결승기록지!$F$15</f>
        <v>4:40.32</v>
      </c>
      <c r="R11" s="225" t="str">
        <f>[63]결승기록지!$C$16</f>
        <v>유형원</v>
      </c>
      <c r="S11" s="226" t="str">
        <f>[63]결승기록지!$E$16</f>
        <v>배문중</v>
      </c>
      <c r="T11" s="204" t="str">
        <f>[63]결승기록지!$F$16</f>
        <v>4:41.07</v>
      </c>
      <c r="U11" s="225" t="str">
        <f>[63]결승기록지!$C$17</f>
        <v>김권율</v>
      </c>
      <c r="V11" s="226" t="str">
        <f>[63]결승기록지!$E$17</f>
        <v>경기체육중</v>
      </c>
      <c r="W11" s="204" t="str">
        <f>[63]결승기록지!$F$17</f>
        <v>4:43.68</v>
      </c>
      <c r="X11" s="225" t="str">
        <f>[63]결승기록지!$C$18</f>
        <v>권재윤</v>
      </c>
      <c r="Y11" s="226" t="str">
        <f>[63]결승기록지!$E$18</f>
        <v>점촌중</v>
      </c>
      <c r="Z11" s="204" t="str">
        <f>[63]결승기록지!$F$18</f>
        <v>4:45.78</v>
      </c>
    </row>
    <row r="12" spans="1:26" s="45" customFormat="1" ht="13.5" customHeight="1">
      <c r="A12" s="109">
        <v>1</v>
      </c>
      <c r="B12" s="227" t="s">
        <v>17</v>
      </c>
      <c r="C12" s="228" t="str">
        <f>[64]멀리!$C$11</f>
        <v>김영현</v>
      </c>
      <c r="D12" s="229" t="str">
        <f>[64]멀리!$E$11</f>
        <v>합포중</v>
      </c>
      <c r="E12" s="230" t="str">
        <f>[64]멀리!$F$11</f>
        <v>5.35</v>
      </c>
      <c r="F12" s="228" t="str">
        <f>[64]멀리!$C$12</f>
        <v>이성진</v>
      </c>
      <c r="G12" s="229" t="str">
        <f>[64]멀리!$E$12</f>
        <v>광명북중</v>
      </c>
      <c r="H12" s="230" t="str">
        <f>[64]멀리!$F$12</f>
        <v>5.21</v>
      </c>
      <c r="I12" s="228" t="str">
        <f>[64]멀리!$C$13</f>
        <v>권혁찬</v>
      </c>
      <c r="J12" s="229" t="str">
        <f>[64]멀리!$E$13</f>
        <v>능곡중</v>
      </c>
      <c r="K12" s="230" t="str">
        <f>[64]멀리!$F$13</f>
        <v>5.17</v>
      </c>
      <c r="L12" s="228" t="str">
        <f>[64]멀리!$C$14</f>
        <v>강재혁</v>
      </c>
      <c r="M12" s="229" t="str">
        <f>[64]멀리!$E$14</f>
        <v>제주중</v>
      </c>
      <c r="N12" s="230" t="str">
        <f>[64]멀리!$F$14</f>
        <v>5.16</v>
      </c>
      <c r="O12" s="228" t="str">
        <f>[64]멀리!$C$15</f>
        <v>이세현</v>
      </c>
      <c r="P12" s="229" t="str">
        <f>[64]멀리!$E$15</f>
        <v>울산스포츠과학중</v>
      </c>
      <c r="Q12" s="230" t="str">
        <f>[64]멀리!$F$15</f>
        <v>4.96</v>
      </c>
      <c r="R12" s="228" t="str">
        <f>[64]멀리!$C$16</f>
        <v>변지민</v>
      </c>
      <c r="S12" s="229" t="str">
        <f>[64]멀리!$E$16</f>
        <v>경수중</v>
      </c>
      <c r="T12" s="230" t="str">
        <f>[64]멀리!$F$16</f>
        <v>4.95</v>
      </c>
      <c r="U12" s="228" t="str">
        <f>[64]멀리!$C$17</f>
        <v>양유빈</v>
      </c>
      <c r="V12" s="229" t="str">
        <f>[64]멀리!$E$17</f>
        <v>대전송촌중</v>
      </c>
      <c r="W12" s="230" t="str">
        <f>[64]멀리!$F$17</f>
        <v>4.94</v>
      </c>
      <c r="X12" s="228" t="str">
        <f>[64]멀리!$C$18</f>
        <v>김기준</v>
      </c>
      <c r="Y12" s="229" t="str">
        <f>[64]멀리!$E$18</f>
        <v>송운중</v>
      </c>
      <c r="Z12" s="230" t="str">
        <f>[64]멀리!$F$18</f>
        <v>4.82</v>
      </c>
    </row>
    <row r="13" spans="1:26" s="45" customFormat="1" ht="13.5" customHeight="1">
      <c r="A13" s="109"/>
      <c r="B13" s="221" t="s">
        <v>5</v>
      </c>
      <c r="C13" s="189"/>
      <c r="D13" s="191" t="str">
        <f>[64]멀리!$G$11</f>
        <v>-0.0</v>
      </c>
      <c r="E13" s="223"/>
      <c r="F13" s="189"/>
      <c r="G13" s="191" t="str">
        <f>[64]멀리!$G$12</f>
        <v>-0.4</v>
      </c>
      <c r="H13" s="223"/>
      <c r="I13" s="189"/>
      <c r="J13" s="191" t="str">
        <f>[64]멀리!$G$13</f>
        <v>-0.7</v>
      </c>
      <c r="K13" s="223"/>
      <c r="L13" s="189"/>
      <c r="M13" s="191" t="str">
        <f>[64]멀리!$G$14</f>
        <v>-0.4</v>
      </c>
      <c r="N13" s="223"/>
      <c r="O13" s="189"/>
      <c r="P13" s="191" t="str">
        <f>[64]멀리!$G$15</f>
        <v>0.0</v>
      </c>
      <c r="Q13" s="223"/>
      <c r="R13" s="189"/>
      <c r="S13" s="191" t="str">
        <f>[64]멀리!$G$16</f>
        <v>1.0</v>
      </c>
      <c r="T13" s="223"/>
      <c r="U13" s="189"/>
      <c r="V13" s="191" t="str">
        <f>[64]멀리!$G$17</f>
        <v>-0.4</v>
      </c>
      <c r="W13" s="223"/>
      <c r="X13" s="189"/>
      <c r="Y13" s="191" t="str">
        <f>[64]멀리!$G$18</f>
        <v>0.7</v>
      </c>
      <c r="Z13" s="223"/>
    </row>
    <row r="14" spans="1:26" s="45" customFormat="1" ht="13.5" customHeight="1">
      <c r="A14" s="51">
        <v>2</v>
      </c>
      <c r="B14" s="201" t="s">
        <v>55</v>
      </c>
      <c r="C14" s="202" t="str">
        <f>[64]창!$C$11</f>
        <v>권민우</v>
      </c>
      <c r="D14" s="203" t="str">
        <f>[64]창!$E$11</f>
        <v>천안오성중</v>
      </c>
      <c r="E14" s="204" t="str">
        <f>[64]창!$F$11</f>
        <v>46.36</v>
      </c>
      <c r="F14" s="202" t="str">
        <f>[64]창!$C$12</f>
        <v>이민우</v>
      </c>
      <c r="G14" s="203" t="str">
        <f>[64]창!$E$12</f>
        <v>전북체육중</v>
      </c>
      <c r="H14" s="204" t="str">
        <f>[64]창!$F$12</f>
        <v>43.34</v>
      </c>
      <c r="I14" s="202" t="str">
        <f>[64]창!$C$13</f>
        <v>이남규</v>
      </c>
      <c r="J14" s="203" t="str">
        <f>[64]창!$E$13</f>
        <v>천안오성중</v>
      </c>
      <c r="K14" s="204" t="str">
        <f>[64]창!$F$13</f>
        <v>40.38</v>
      </c>
      <c r="L14" s="202" t="str">
        <f>[64]창!$C$14</f>
        <v>윤현석</v>
      </c>
      <c r="M14" s="203" t="str">
        <f>[64]창!$E$14</f>
        <v>조치원중</v>
      </c>
      <c r="N14" s="204" t="str">
        <f>[64]창!$F$14</f>
        <v>37.91</v>
      </c>
      <c r="O14" s="202" t="str">
        <f>[64]창!$C$15</f>
        <v>장하진</v>
      </c>
      <c r="P14" s="203" t="str">
        <f>[64]창!$E$15</f>
        <v>대전대신중</v>
      </c>
      <c r="Q14" s="204" t="str">
        <f>[64]창!$F$15</f>
        <v>35.80</v>
      </c>
      <c r="R14" s="202" t="str">
        <f>[64]창!$C$16</f>
        <v>김구</v>
      </c>
      <c r="S14" s="203" t="str">
        <f>[64]창!$E$16</f>
        <v>삼성중</v>
      </c>
      <c r="T14" s="204" t="str">
        <f>[64]창!$F$16</f>
        <v>31.30</v>
      </c>
      <c r="U14" s="202" t="str">
        <f>[64]창!$C$17</f>
        <v>장인태</v>
      </c>
      <c r="V14" s="203" t="str">
        <f>[64]창!$E$17</f>
        <v>조치원중</v>
      </c>
      <c r="W14" s="204" t="str">
        <f>[64]창!$F$17</f>
        <v>28.92</v>
      </c>
      <c r="X14" s="202" t="str">
        <f>[64]창!$C$18</f>
        <v>강승모</v>
      </c>
      <c r="Y14" s="203" t="str">
        <f>[64]창!$E$18</f>
        <v>대전송촌중</v>
      </c>
      <c r="Z14" s="204" t="str">
        <f>[64]창!$F$18</f>
        <v>24.59</v>
      </c>
    </row>
    <row r="15" spans="1:26">
      <c r="A15" s="51"/>
    </row>
    <row r="16" spans="1:26">
      <c r="A16" s="51"/>
    </row>
    <row r="17" spans="1:26" ht="18" customHeight="1">
      <c r="A17" s="51"/>
      <c r="B17" s="123" t="s">
        <v>82</v>
      </c>
      <c r="C17" s="123"/>
      <c r="D17" s="12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51"/>
      <c r="B18" s="127" t="s">
        <v>6</v>
      </c>
      <c r="C18" s="180"/>
      <c r="D18" s="181" t="s">
        <v>7</v>
      </c>
      <c r="E18" s="182"/>
      <c r="F18" s="180"/>
      <c r="G18" s="181" t="s">
        <v>10</v>
      </c>
      <c r="H18" s="182"/>
      <c r="I18" s="180"/>
      <c r="J18" s="181" t="s">
        <v>0</v>
      </c>
      <c r="K18" s="182"/>
      <c r="L18" s="180"/>
      <c r="M18" s="181" t="s">
        <v>12</v>
      </c>
      <c r="N18" s="182"/>
      <c r="O18" s="180"/>
      <c r="P18" s="181" t="s">
        <v>1</v>
      </c>
      <c r="Q18" s="182"/>
      <c r="R18" s="180"/>
      <c r="S18" s="181" t="s">
        <v>2</v>
      </c>
      <c r="T18" s="182"/>
      <c r="U18" s="180"/>
      <c r="V18" s="181" t="s">
        <v>13</v>
      </c>
      <c r="W18" s="182"/>
      <c r="X18" s="180"/>
      <c r="Y18" s="181" t="s">
        <v>8</v>
      </c>
      <c r="Z18" s="182"/>
    </row>
    <row r="19" spans="1:26" ht="14.25" thickBot="1">
      <c r="A19" s="51"/>
      <c r="B19" s="6" t="s">
        <v>20</v>
      </c>
      <c r="C19" s="183" t="s">
        <v>3</v>
      </c>
      <c r="D19" s="183" t="s">
        <v>9</v>
      </c>
      <c r="E19" s="183" t="s">
        <v>4</v>
      </c>
      <c r="F19" s="183" t="s">
        <v>3</v>
      </c>
      <c r="G19" s="183" t="s">
        <v>9</v>
      </c>
      <c r="H19" s="183" t="s">
        <v>4</v>
      </c>
      <c r="I19" s="183" t="s">
        <v>3</v>
      </c>
      <c r="J19" s="183" t="s">
        <v>9</v>
      </c>
      <c r="K19" s="183" t="s">
        <v>4</v>
      </c>
      <c r="L19" s="183" t="s">
        <v>3</v>
      </c>
      <c r="M19" s="183" t="s">
        <v>9</v>
      </c>
      <c r="N19" s="183" t="s">
        <v>4</v>
      </c>
      <c r="O19" s="183" t="s">
        <v>3</v>
      </c>
      <c r="P19" s="183" t="s">
        <v>9</v>
      </c>
      <c r="Q19" s="183" t="s">
        <v>4</v>
      </c>
      <c r="R19" s="183" t="s">
        <v>3</v>
      </c>
      <c r="S19" s="183" t="s">
        <v>9</v>
      </c>
      <c r="T19" s="183" t="s">
        <v>4</v>
      </c>
      <c r="U19" s="183" t="s">
        <v>3</v>
      </c>
      <c r="V19" s="183" t="s">
        <v>9</v>
      </c>
      <c r="W19" s="183" t="s">
        <v>4</v>
      </c>
      <c r="X19" s="183" t="s">
        <v>3</v>
      </c>
      <c r="Y19" s="183" t="s">
        <v>9</v>
      </c>
      <c r="Z19" s="183" t="s">
        <v>4</v>
      </c>
    </row>
    <row r="20" spans="1:26" s="46" customFormat="1" ht="13.5" customHeight="1" thickTop="1">
      <c r="A20" s="109">
        <v>1</v>
      </c>
      <c r="B20" s="184" t="s">
        <v>14</v>
      </c>
      <c r="C20" s="185" t="str">
        <f>[65]결승기록지!$C$11</f>
        <v>이현채</v>
      </c>
      <c r="D20" s="186" t="str">
        <f>[65]결승기록지!$E$11</f>
        <v>전라중</v>
      </c>
      <c r="E20" s="187" t="str">
        <f>[65]결승기록지!$F$11</f>
        <v>13.11</v>
      </c>
      <c r="F20" s="185" t="str">
        <f>[65]결승기록지!$C$12</f>
        <v>좌유나</v>
      </c>
      <c r="G20" s="186" t="str">
        <f>[65]결승기록지!$E$12</f>
        <v>신성여자중</v>
      </c>
      <c r="H20" s="187" t="str">
        <f>[65]결승기록지!$F$12</f>
        <v>13.19</v>
      </c>
      <c r="I20" s="185" t="str">
        <f>[65]결승기록지!$C$13</f>
        <v>장수인</v>
      </c>
      <c r="J20" s="186" t="str">
        <f>[65]결승기록지!$E$13</f>
        <v>울산스포츠과학중</v>
      </c>
      <c r="K20" s="187" t="str">
        <f>[65]결승기록지!$F$13</f>
        <v>13.22</v>
      </c>
      <c r="L20" s="185" t="str">
        <f>[65]결승기록지!$C$14</f>
        <v>정지우</v>
      </c>
      <c r="M20" s="186" t="str">
        <f>[65]결승기록지!$E$14</f>
        <v>월촌중</v>
      </c>
      <c r="N20" s="187" t="str">
        <f>[65]결승기록지!$F$14</f>
        <v>13.24</v>
      </c>
      <c r="O20" s="185" t="str">
        <f>[65]결승기록지!$C$15</f>
        <v>김예리</v>
      </c>
      <c r="P20" s="186" t="str">
        <f>[65]결승기록지!$E$15</f>
        <v>월촌중</v>
      </c>
      <c r="Q20" s="187" t="str">
        <f>[65]결승기록지!$F$15</f>
        <v>13.50</v>
      </c>
      <c r="R20" s="185" t="str">
        <f>[65]결승기록지!$C$16</f>
        <v>박예서</v>
      </c>
      <c r="S20" s="186" t="str">
        <f>[65]결승기록지!$E$16</f>
        <v>우석중</v>
      </c>
      <c r="T20" s="187" t="str">
        <f>[65]결승기록지!$F$16</f>
        <v>14.06</v>
      </c>
      <c r="U20" s="185" t="str">
        <f>[65]결승기록지!$C$17</f>
        <v>김소원</v>
      </c>
      <c r="V20" s="186" t="str">
        <f>[65]결승기록지!$E$17</f>
        <v>성보중</v>
      </c>
      <c r="W20" s="187" t="str">
        <f>[65]결승기록지!$F$17</f>
        <v>14.10</v>
      </c>
      <c r="X20" s="185" t="str">
        <f>[65]결승기록지!$C$18</f>
        <v>박은서</v>
      </c>
      <c r="Y20" s="186" t="str">
        <f>[65]결승기록지!$E$18</f>
        <v>대경중</v>
      </c>
      <c r="Z20" s="187" t="str">
        <f>[65]결승기록지!$F$18</f>
        <v>15.01</v>
      </c>
    </row>
    <row r="21" spans="1:26" s="46" customFormat="1" ht="13.5" customHeight="1">
      <c r="A21" s="109"/>
      <c r="B21" s="221" t="s">
        <v>5</v>
      </c>
      <c r="C21" s="189"/>
      <c r="D21" s="190" t="str">
        <f>[65]결승기록지!$G$8</f>
        <v>-0.1</v>
      </c>
      <c r="E21" s="191"/>
      <c r="F21" s="191"/>
      <c r="G21" s="191"/>
      <c r="H21" s="191"/>
      <c r="I21" s="191"/>
      <c r="J21" s="191"/>
      <c r="K21" s="191"/>
      <c r="L21" s="191"/>
      <c r="M21" s="191"/>
      <c r="N21" s="191"/>
      <c r="O21" s="191"/>
      <c r="P21" s="191"/>
      <c r="Q21" s="191"/>
      <c r="R21" s="191"/>
      <c r="S21" s="191"/>
      <c r="T21" s="191"/>
      <c r="U21" s="191"/>
      <c r="V21" s="191"/>
      <c r="W21" s="191"/>
      <c r="X21" s="191"/>
      <c r="Y21" s="191"/>
      <c r="Z21" s="223"/>
    </row>
    <row r="22" spans="1:26" s="46" customFormat="1" ht="13.5" customHeight="1">
      <c r="A22" s="52">
        <v>2</v>
      </c>
      <c r="B22" s="201" t="s">
        <v>11</v>
      </c>
      <c r="C22" s="202" t="str">
        <f>[66]결승기록지!$C$11</f>
        <v>권현진</v>
      </c>
      <c r="D22" s="203" t="str">
        <f>[66]결승기록지!$E$11</f>
        <v>안동길주중</v>
      </c>
      <c r="E22" s="204" t="str">
        <f>[66]결승기록지!$F$11</f>
        <v>1:03.52</v>
      </c>
      <c r="F22" s="202" t="str">
        <f>[66]결승기록지!$C$12</f>
        <v>공지민</v>
      </c>
      <c r="G22" s="203" t="str">
        <f>[66]결승기록지!$E$12</f>
        <v>흥진중</v>
      </c>
      <c r="H22" s="204" t="str">
        <f>[66]결승기록지!$F$12</f>
        <v>1:04.45</v>
      </c>
      <c r="I22" s="202" t="str">
        <f>[66]결승기록지!$C$13</f>
        <v>김지민</v>
      </c>
      <c r="J22" s="203" t="str">
        <f>[66]결승기록지!$E$13</f>
        <v>성일중</v>
      </c>
      <c r="K22" s="204" t="str">
        <f>[66]결승기록지!$F$13</f>
        <v>1:06.63</v>
      </c>
      <c r="L22" s="202" t="str">
        <f>[66]결승기록지!$C$14</f>
        <v>오미화</v>
      </c>
      <c r="M22" s="203" t="str">
        <f>[66]결승기록지!$E$14</f>
        <v>인화여자중</v>
      </c>
      <c r="N22" s="204" t="str">
        <f>[66]결승기록지!$F$14</f>
        <v>1:08.20</v>
      </c>
      <c r="O22" s="202" t="str">
        <f>[66]결승기록지!$C$15</f>
        <v>정민지</v>
      </c>
      <c r="P22" s="203" t="str">
        <f>[66]결승기록지!$E$15</f>
        <v>안동길주중</v>
      </c>
      <c r="Q22" s="204" t="str">
        <f>[66]결승기록지!$F$15</f>
        <v>1:09.98</v>
      </c>
      <c r="R22" s="202" t="str">
        <f>[66]결승기록지!$C$16</f>
        <v>강예다</v>
      </c>
      <c r="S22" s="203" t="str">
        <f>[66]결승기록지!$E$16</f>
        <v>덕정중</v>
      </c>
      <c r="T22" s="204" t="str">
        <f>[66]결승기록지!$F$16</f>
        <v>1:13.73</v>
      </c>
      <c r="U22" s="202" t="str">
        <f>[66]결승기록지!$C$17</f>
        <v>정서현</v>
      </c>
      <c r="V22" s="203" t="str">
        <f>[66]결승기록지!$E$17</f>
        <v>경기경안중</v>
      </c>
      <c r="W22" s="204" t="str">
        <f>[66]결승기록지!$F$17</f>
        <v>1:15.97</v>
      </c>
      <c r="X22" s="202" t="str">
        <f>[66]결승기록지!$C$18</f>
        <v>강현경</v>
      </c>
      <c r="Y22" s="203" t="str">
        <f>[66]결승기록지!$E$18</f>
        <v>조치원중</v>
      </c>
      <c r="Z22" s="204" t="str">
        <f>[66]결승기록지!$F$18</f>
        <v>1:16.03</v>
      </c>
    </row>
    <row r="23" spans="1:26" s="46" customFormat="1" ht="13.5" customHeight="1">
      <c r="A23" s="52">
        <v>1</v>
      </c>
      <c r="B23" s="224" t="s">
        <v>45</v>
      </c>
      <c r="C23" s="225" t="str">
        <f>[67]결승기록지!$C$11</f>
        <v>홍지승</v>
      </c>
      <c r="D23" s="226" t="str">
        <f>[67]결승기록지!$E$11</f>
        <v>천안오성중</v>
      </c>
      <c r="E23" s="231" t="str">
        <f>[67]결승기록지!$F$11</f>
        <v>5:04.91</v>
      </c>
      <c r="F23" s="225" t="str">
        <f>[67]결승기록지!$C$12</f>
        <v>이미지</v>
      </c>
      <c r="G23" s="226" t="str">
        <f>[67]결승기록지!$E$12</f>
        <v>대전체육중</v>
      </c>
      <c r="H23" s="231" t="str">
        <f>[67]결승기록지!$F$12</f>
        <v>5:08.77</v>
      </c>
      <c r="I23" s="225" t="str">
        <f>[67]결승기록지!$C$13</f>
        <v>이민지</v>
      </c>
      <c r="J23" s="226" t="str">
        <f>[67]결승기록지!$E$13</f>
        <v>대전체육중</v>
      </c>
      <c r="K23" s="231" t="str">
        <f>[67]결승기록지!$F$13</f>
        <v>5:09.29</v>
      </c>
      <c r="L23" s="225" t="str">
        <f>[67]결승기록지!$C$14</f>
        <v>김보미</v>
      </c>
      <c r="M23" s="226" t="str">
        <f>[67]결승기록지!$E$14</f>
        <v>용인중</v>
      </c>
      <c r="N23" s="231" t="str">
        <f>[67]결승기록지!$F$14</f>
        <v>5:16.59</v>
      </c>
      <c r="O23" s="225" t="str">
        <f>[67]결승기록지!$C$15</f>
        <v>이예솔</v>
      </c>
      <c r="P23" s="226" t="str">
        <f>[67]결승기록지!$E$15</f>
        <v>문경여자중</v>
      </c>
      <c r="Q23" s="231" t="str">
        <f>[67]결승기록지!$F$15</f>
        <v>5:21.68</v>
      </c>
      <c r="R23" s="225" t="str">
        <f>[67]결승기록지!$C$16</f>
        <v>김소윤</v>
      </c>
      <c r="S23" s="226" t="str">
        <f>[67]결승기록지!$E$16</f>
        <v>이현중</v>
      </c>
      <c r="T23" s="231" t="str">
        <f>[67]결승기록지!$F$16</f>
        <v>5:39.18</v>
      </c>
      <c r="U23" s="225" t="str">
        <f>[67]결승기록지!$C$17</f>
        <v>임지우</v>
      </c>
      <c r="V23" s="226" t="str">
        <f>[67]결승기록지!$E$17</f>
        <v>부천여자중</v>
      </c>
      <c r="W23" s="231" t="str">
        <f>[67]결승기록지!$F$17</f>
        <v>5:43.16</v>
      </c>
      <c r="X23" s="225" t="str">
        <f>[67]결승기록지!$C$18</f>
        <v>이서진</v>
      </c>
      <c r="Y23" s="226" t="str">
        <f>[67]결승기록지!$E$18</f>
        <v>부천여자중</v>
      </c>
      <c r="Z23" s="231" t="str">
        <f>[67]결승기록지!$F$18</f>
        <v>5:50.54</v>
      </c>
    </row>
    <row r="24" spans="1:26" s="45" customFormat="1" ht="13.5" customHeight="1">
      <c r="A24" s="208">
        <v>1</v>
      </c>
      <c r="B24" s="227" t="s">
        <v>17</v>
      </c>
      <c r="C24" s="228" t="str">
        <f>[68]멀리!$C$11</f>
        <v>최연서</v>
      </c>
      <c r="D24" s="229" t="str">
        <f>[68]멀리!$E$11</f>
        <v>전라중</v>
      </c>
      <c r="E24" s="230" t="str">
        <f>[68]멀리!$F$11</f>
        <v>4.92</v>
      </c>
      <c r="F24" s="228" t="str">
        <f>[68]멀리!$C$12</f>
        <v>최혜지</v>
      </c>
      <c r="G24" s="229" t="str">
        <f>[68]멀리!$E$12</f>
        <v>부원여자중</v>
      </c>
      <c r="H24" s="230" t="str">
        <f>[68]멀리!$F$12</f>
        <v>4.72</v>
      </c>
      <c r="I24" s="228" t="str">
        <f>[68]멀리!$C$13</f>
        <v>박소연</v>
      </c>
      <c r="J24" s="229" t="str">
        <f>[68]멀리!$E$13</f>
        <v>부원여자중</v>
      </c>
      <c r="K24" s="230" t="str">
        <f>[68]멀리!$F$13</f>
        <v>4.12</v>
      </c>
      <c r="L24" s="228"/>
      <c r="M24" s="229"/>
      <c r="N24" s="230"/>
      <c r="O24" s="228"/>
      <c r="P24" s="229"/>
      <c r="Q24" s="230"/>
      <c r="R24" s="228"/>
      <c r="S24" s="229"/>
      <c r="T24" s="230"/>
      <c r="U24" s="228"/>
      <c r="V24" s="229"/>
      <c r="W24" s="230"/>
      <c r="X24" s="228"/>
      <c r="Y24" s="229"/>
      <c r="Z24" s="230"/>
    </row>
    <row r="25" spans="1:26" s="45" customFormat="1" ht="13.5" customHeight="1">
      <c r="A25" s="208"/>
      <c r="B25" s="221" t="s">
        <v>5</v>
      </c>
      <c r="C25" s="189"/>
      <c r="D25" s="191" t="str">
        <f>[68]멀리!$G$11</f>
        <v>-0.9</v>
      </c>
      <c r="E25" s="223"/>
      <c r="F25" s="189"/>
      <c r="G25" s="191" t="str">
        <f>[68]멀리!$G$12</f>
        <v>-1.0</v>
      </c>
      <c r="H25" s="223"/>
      <c r="I25" s="189"/>
      <c r="J25" s="191" t="str">
        <f>[68]멀리!$G$13</f>
        <v>-0.1</v>
      </c>
      <c r="K25" s="223"/>
      <c r="L25" s="189"/>
      <c r="M25" s="191"/>
      <c r="N25" s="223"/>
      <c r="O25" s="189"/>
      <c r="P25" s="191"/>
      <c r="Q25" s="223"/>
      <c r="R25" s="189"/>
      <c r="S25" s="191"/>
      <c r="T25" s="223"/>
      <c r="U25" s="189"/>
      <c r="V25" s="191"/>
      <c r="W25" s="223"/>
      <c r="X25" s="189"/>
      <c r="Y25" s="191"/>
      <c r="Z25" s="223"/>
    </row>
    <row r="26" spans="1:26" s="45" customFormat="1" ht="13.5" customHeight="1">
      <c r="A26" s="51">
        <v>3</v>
      </c>
      <c r="B26" s="201" t="s">
        <v>55</v>
      </c>
      <c r="C26" s="202" t="str">
        <f>[68]창!$C$11</f>
        <v>김주희</v>
      </c>
      <c r="D26" s="203" t="str">
        <f>[68]창!$E$11</f>
        <v>서생중</v>
      </c>
      <c r="E26" s="204" t="str">
        <f>[68]창!$F$11</f>
        <v>30.15</v>
      </c>
      <c r="F26" s="202" t="str">
        <f>[68]창!$C$12</f>
        <v>유혜정</v>
      </c>
      <c r="G26" s="203" t="str">
        <f>[68]창!$E$12</f>
        <v>가좌여자중</v>
      </c>
      <c r="H26" s="204" t="str">
        <f>[68]창!$F$12</f>
        <v>29.09</v>
      </c>
      <c r="I26" s="202" t="str">
        <f>[68]창!$C$13</f>
        <v>마소영</v>
      </c>
      <c r="J26" s="203" t="str">
        <f>[68]창!$E$13</f>
        <v>주례여자중</v>
      </c>
      <c r="K26" s="204" t="str">
        <f>[68]창!$F$13</f>
        <v>24.15</v>
      </c>
      <c r="L26" s="202"/>
      <c r="M26" s="203"/>
      <c r="N26" s="204"/>
      <c r="O26" s="202"/>
      <c r="P26" s="203"/>
      <c r="Q26" s="212"/>
      <c r="R26" s="202"/>
      <c r="S26" s="203"/>
      <c r="T26" s="204"/>
      <c r="U26" s="202"/>
      <c r="V26" s="203"/>
      <c r="W26" s="204"/>
      <c r="X26" s="202"/>
      <c r="Y26" s="203"/>
      <c r="Z26" s="212"/>
    </row>
    <row r="27" spans="1:26">
      <c r="A27" s="54"/>
    </row>
    <row r="28" spans="1:26">
      <c r="A28" s="54"/>
    </row>
    <row r="29" spans="1:26">
      <c r="A29" s="54"/>
    </row>
    <row r="30" spans="1:26">
      <c r="A30" s="54"/>
    </row>
    <row r="31" spans="1:26">
      <c r="A31" s="54"/>
    </row>
    <row r="32" spans="1:26">
      <c r="A32" s="54"/>
    </row>
    <row r="33" spans="1:1">
      <c r="A33" s="54"/>
    </row>
    <row r="34" spans="1:1">
      <c r="A34" s="54"/>
    </row>
    <row r="35" spans="1:1">
      <c r="A35" s="54"/>
    </row>
    <row r="36" spans="1:1">
      <c r="A36" s="54"/>
    </row>
    <row r="37" spans="1:1">
      <c r="A37" s="54"/>
    </row>
  </sheetData>
  <mergeCells count="9">
    <mergeCell ref="B17:D17"/>
    <mergeCell ref="A20:A21"/>
    <mergeCell ref="A24:A25"/>
    <mergeCell ref="E2:T2"/>
    <mergeCell ref="B3:C3"/>
    <mergeCell ref="F3:S3"/>
    <mergeCell ref="B5:D5"/>
    <mergeCell ref="A8:A9"/>
    <mergeCell ref="A12:A13"/>
  </mergeCells>
  <phoneticPr fontId="2" type="noConversion"/>
  <pageMargins left="0.35" right="0.3" top="0.52" bottom="0.53" header="0.53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8"/>
  <sheetViews>
    <sheetView showGridLines="0" view="pageBreakPreview" zoomScale="150" zoomScaleSheetLayoutView="150" workbookViewId="0">
      <selection activeCell="E2" sqref="E2:T2"/>
    </sheetView>
  </sheetViews>
  <sheetFormatPr defaultRowHeight="13.5"/>
  <cols>
    <col min="1" max="1" width="2.33203125" style="53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  <col min="257" max="257" width="2.33203125" customWidth="1"/>
    <col min="258" max="258" width="5.44140625" customWidth="1"/>
    <col min="259" max="259" width="3.77734375" customWidth="1"/>
    <col min="260" max="260" width="4.77734375" customWidth="1"/>
    <col min="261" max="261" width="5.77734375" customWidth="1"/>
    <col min="262" max="262" width="3.77734375" customWidth="1"/>
    <col min="263" max="263" width="4.77734375" customWidth="1"/>
    <col min="264" max="264" width="5.77734375" customWidth="1"/>
    <col min="265" max="265" width="3.77734375" customWidth="1"/>
    <col min="266" max="266" width="4.77734375" customWidth="1"/>
    <col min="267" max="267" width="5.77734375" customWidth="1"/>
    <col min="268" max="268" width="3.77734375" customWidth="1"/>
    <col min="269" max="269" width="4.77734375" customWidth="1"/>
    <col min="270" max="270" width="5.77734375" customWidth="1"/>
    <col min="271" max="271" width="3.77734375" customWidth="1"/>
    <col min="272" max="272" width="4.77734375" customWidth="1"/>
    <col min="273" max="273" width="5.77734375" customWidth="1"/>
    <col min="274" max="274" width="3.77734375" customWidth="1"/>
    <col min="275" max="275" width="4.77734375" customWidth="1"/>
    <col min="276" max="276" width="5.77734375" customWidth="1"/>
    <col min="277" max="277" width="3.77734375" customWidth="1"/>
    <col min="278" max="278" width="4.77734375" customWidth="1"/>
    <col min="279" max="279" width="5.77734375" customWidth="1"/>
    <col min="280" max="280" width="3.77734375" customWidth="1"/>
    <col min="281" max="281" width="4.77734375" customWidth="1"/>
    <col min="282" max="282" width="5.77734375" customWidth="1"/>
    <col min="513" max="513" width="2.33203125" customWidth="1"/>
    <col min="514" max="514" width="5.44140625" customWidth="1"/>
    <col min="515" max="515" width="3.77734375" customWidth="1"/>
    <col min="516" max="516" width="4.77734375" customWidth="1"/>
    <col min="517" max="517" width="5.77734375" customWidth="1"/>
    <col min="518" max="518" width="3.77734375" customWidth="1"/>
    <col min="519" max="519" width="4.77734375" customWidth="1"/>
    <col min="520" max="520" width="5.77734375" customWidth="1"/>
    <col min="521" max="521" width="3.77734375" customWidth="1"/>
    <col min="522" max="522" width="4.77734375" customWidth="1"/>
    <col min="523" max="523" width="5.77734375" customWidth="1"/>
    <col min="524" max="524" width="3.77734375" customWidth="1"/>
    <col min="525" max="525" width="4.77734375" customWidth="1"/>
    <col min="526" max="526" width="5.77734375" customWidth="1"/>
    <col min="527" max="527" width="3.77734375" customWidth="1"/>
    <col min="528" max="528" width="4.77734375" customWidth="1"/>
    <col min="529" max="529" width="5.77734375" customWidth="1"/>
    <col min="530" max="530" width="3.77734375" customWidth="1"/>
    <col min="531" max="531" width="4.77734375" customWidth="1"/>
    <col min="532" max="532" width="5.77734375" customWidth="1"/>
    <col min="533" max="533" width="3.77734375" customWidth="1"/>
    <col min="534" max="534" width="4.77734375" customWidth="1"/>
    <col min="535" max="535" width="5.77734375" customWidth="1"/>
    <col min="536" max="536" width="3.77734375" customWidth="1"/>
    <col min="537" max="537" width="4.77734375" customWidth="1"/>
    <col min="538" max="538" width="5.77734375" customWidth="1"/>
    <col min="769" max="769" width="2.33203125" customWidth="1"/>
    <col min="770" max="770" width="5.44140625" customWidth="1"/>
    <col min="771" max="771" width="3.77734375" customWidth="1"/>
    <col min="772" max="772" width="4.77734375" customWidth="1"/>
    <col min="773" max="773" width="5.77734375" customWidth="1"/>
    <col min="774" max="774" width="3.77734375" customWidth="1"/>
    <col min="775" max="775" width="4.77734375" customWidth="1"/>
    <col min="776" max="776" width="5.77734375" customWidth="1"/>
    <col min="777" max="777" width="3.77734375" customWidth="1"/>
    <col min="778" max="778" width="4.77734375" customWidth="1"/>
    <col min="779" max="779" width="5.77734375" customWidth="1"/>
    <col min="780" max="780" width="3.77734375" customWidth="1"/>
    <col min="781" max="781" width="4.77734375" customWidth="1"/>
    <col min="782" max="782" width="5.77734375" customWidth="1"/>
    <col min="783" max="783" width="3.77734375" customWidth="1"/>
    <col min="784" max="784" width="4.77734375" customWidth="1"/>
    <col min="785" max="785" width="5.77734375" customWidth="1"/>
    <col min="786" max="786" width="3.77734375" customWidth="1"/>
    <col min="787" max="787" width="4.77734375" customWidth="1"/>
    <col min="788" max="788" width="5.77734375" customWidth="1"/>
    <col min="789" max="789" width="3.77734375" customWidth="1"/>
    <col min="790" max="790" width="4.77734375" customWidth="1"/>
    <col min="791" max="791" width="5.77734375" customWidth="1"/>
    <col min="792" max="792" width="3.77734375" customWidth="1"/>
    <col min="793" max="793" width="4.77734375" customWidth="1"/>
    <col min="794" max="794" width="5.77734375" customWidth="1"/>
    <col min="1025" max="1025" width="2.33203125" customWidth="1"/>
    <col min="1026" max="1026" width="5.44140625" customWidth="1"/>
    <col min="1027" max="1027" width="3.77734375" customWidth="1"/>
    <col min="1028" max="1028" width="4.77734375" customWidth="1"/>
    <col min="1029" max="1029" width="5.77734375" customWidth="1"/>
    <col min="1030" max="1030" width="3.77734375" customWidth="1"/>
    <col min="1031" max="1031" width="4.77734375" customWidth="1"/>
    <col min="1032" max="1032" width="5.77734375" customWidth="1"/>
    <col min="1033" max="1033" width="3.77734375" customWidth="1"/>
    <col min="1034" max="1034" width="4.77734375" customWidth="1"/>
    <col min="1035" max="1035" width="5.77734375" customWidth="1"/>
    <col min="1036" max="1036" width="3.77734375" customWidth="1"/>
    <col min="1037" max="1037" width="4.77734375" customWidth="1"/>
    <col min="1038" max="1038" width="5.77734375" customWidth="1"/>
    <col min="1039" max="1039" width="3.77734375" customWidth="1"/>
    <col min="1040" max="1040" width="4.77734375" customWidth="1"/>
    <col min="1041" max="1041" width="5.77734375" customWidth="1"/>
    <col min="1042" max="1042" width="3.77734375" customWidth="1"/>
    <col min="1043" max="1043" width="4.77734375" customWidth="1"/>
    <col min="1044" max="1044" width="5.77734375" customWidth="1"/>
    <col min="1045" max="1045" width="3.77734375" customWidth="1"/>
    <col min="1046" max="1046" width="4.77734375" customWidth="1"/>
    <col min="1047" max="1047" width="5.77734375" customWidth="1"/>
    <col min="1048" max="1048" width="3.77734375" customWidth="1"/>
    <col min="1049" max="1049" width="4.77734375" customWidth="1"/>
    <col min="1050" max="1050" width="5.77734375" customWidth="1"/>
    <col min="1281" max="1281" width="2.33203125" customWidth="1"/>
    <col min="1282" max="1282" width="5.44140625" customWidth="1"/>
    <col min="1283" max="1283" width="3.77734375" customWidth="1"/>
    <col min="1284" max="1284" width="4.77734375" customWidth="1"/>
    <col min="1285" max="1285" width="5.77734375" customWidth="1"/>
    <col min="1286" max="1286" width="3.77734375" customWidth="1"/>
    <col min="1287" max="1287" width="4.77734375" customWidth="1"/>
    <col min="1288" max="1288" width="5.77734375" customWidth="1"/>
    <col min="1289" max="1289" width="3.77734375" customWidth="1"/>
    <col min="1290" max="1290" width="4.77734375" customWidth="1"/>
    <col min="1291" max="1291" width="5.77734375" customWidth="1"/>
    <col min="1292" max="1292" width="3.77734375" customWidth="1"/>
    <col min="1293" max="1293" width="4.77734375" customWidth="1"/>
    <col min="1294" max="1294" width="5.77734375" customWidth="1"/>
    <col min="1295" max="1295" width="3.77734375" customWidth="1"/>
    <col min="1296" max="1296" width="4.77734375" customWidth="1"/>
    <col min="1297" max="1297" width="5.77734375" customWidth="1"/>
    <col min="1298" max="1298" width="3.77734375" customWidth="1"/>
    <col min="1299" max="1299" width="4.77734375" customWidth="1"/>
    <col min="1300" max="1300" width="5.77734375" customWidth="1"/>
    <col min="1301" max="1301" width="3.77734375" customWidth="1"/>
    <col min="1302" max="1302" width="4.77734375" customWidth="1"/>
    <col min="1303" max="1303" width="5.77734375" customWidth="1"/>
    <col min="1304" max="1304" width="3.77734375" customWidth="1"/>
    <col min="1305" max="1305" width="4.77734375" customWidth="1"/>
    <col min="1306" max="1306" width="5.77734375" customWidth="1"/>
    <col min="1537" max="1537" width="2.33203125" customWidth="1"/>
    <col min="1538" max="1538" width="5.44140625" customWidth="1"/>
    <col min="1539" max="1539" width="3.77734375" customWidth="1"/>
    <col min="1540" max="1540" width="4.77734375" customWidth="1"/>
    <col min="1541" max="1541" width="5.77734375" customWidth="1"/>
    <col min="1542" max="1542" width="3.77734375" customWidth="1"/>
    <col min="1543" max="1543" width="4.77734375" customWidth="1"/>
    <col min="1544" max="1544" width="5.77734375" customWidth="1"/>
    <col min="1545" max="1545" width="3.77734375" customWidth="1"/>
    <col min="1546" max="1546" width="4.77734375" customWidth="1"/>
    <col min="1547" max="1547" width="5.77734375" customWidth="1"/>
    <col min="1548" max="1548" width="3.77734375" customWidth="1"/>
    <col min="1549" max="1549" width="4.77734375" customWidth="1"/>
    <col min="1550" max="1550" width="5.77734375" customWidth="1"/>
    <col min="1551" max="1551" width="3.77734375" customWidth="1"/>
    <col min="1552" max="1552" width="4.77734375" customWidth="1"/>
    <col min="1553" max="1553" width="5.77734375" customWidth="1"/>
    <col min="1554" max="1554" width="3.77734375" customWidth="1"/>
    <col min="1555" max="1555" width="4.77734375" customWidth="1"/>
    <col min="1556" max="1556" width="5.77734375" customWidth="1"/>
    <col min="1557" max="1557" width="3.77734375" customWidth="1"/>
    <col min="1558" max="1558" width="4.77734375" customWidth="1"/>
    <col min="1559" max="1559" width="5.77734375" customWidth="1"/>
    <col min="1560" max="1560" width="3.77734375" customWidth="1"/>
    <col min="1561" max="1561" width="4.77734375" customWidth="1"/>
    <col min="1562" max="1562" width="5.77734375" customWidth="1"/>
    <col min="1793" max="1793" width="2.33203125" customWidth="1"/>
    <col min="1794" max="1794" width="5.44140625" customWidth="1"/>
    <col min="1795" max="1795" width="3.77734375" customWidth="1"/>
    <col min="1796" max="1796" width="4.77734375" customWidth="1"/>
    <col min="1797" max="1797" width="5.77734375" customWidth="1"/>
    <col min="1798" max="1798" width="3.77734375" customWidth="1"/>
    <col min="1799" max="1799" width="4.77734375" customWidth="1"/>
    <col min="1800" max="1800" width="5.77734375" customWidth="1"/>
    <col min="1801" max="1801" width="3.77734375" customWidth="1"/>
    <col min="1802" max="1802" width="4.77734375" customWidth="1"/>
    <col min="1803" max="1803" width="5.77734375" customWidth="1"/>
    <col min="1804" max="1804" width="3.77734375" customWidth="1"/>
    <col min="1805" max="1805" width="4.77734375" customWidth="1"/>
    <col min="1806" max="1806" width="5.77734375" customWidth="1"/>
    <col min="1807" max="1807" width="3.77734375" customWidth="1"/>
    <col min="1808" max="1808" width="4.77734375" customWidth="1"/>
    <col min="1809" max="1809" width="5.77734375" customWidth="1"/>
    <col min="1810" max="1810" width="3.77734375" customWidth="1"/>
    <col min="1811" max="1811" width="4.77734375" customWidth="1"/>
    <col min="1812" max="1812" width="5.77734375" customWidth="1"/>
    <col min="1813" max="1813" width="3.77734375" customWidth="1"/>
    <col min="1814" max="1814" width="4.77734375" customWidth="1"/>
    <col min="1815" max="1815" width="5.77734375" customWidth="1"/>
    <col min="1816" max="1816" width="3.77734375" customWidth="1"/>
    <col min="1817" max="1817" width="4.77734375" customWidth="1"/>
    <col min="1818" max="1818" width="5.77734375" customWidth="1"/>
    <col min="2049" max="2049" width="2.33203125" customWidth="1"/>
    <col min="2050" max="2050" width="5.44140625" customWidth="1"/>
    <col min="2051" max="2051" width="3.77734375" customWidth="1"/>
    <col min="2052" max="2052" width="4.77734375" customWidth="1"/>
    <col min="2053" max="2053" width="5.77734375" customWidth="1"/>
    <col min="2054" max="2054" width="3.77734375" customWidth="1"/>
    <col min="2055" max="2055" width="4.77734375" customWidth="1"/>
    <col min="2056" max="2056" width="5.77734375" customWidth="1"/>
    <col min="2057" max="2057" width="3.77734375" customWidth="1"/>
    <col min="2058" max="2058" width="4.77734375" customWidth="1"/>
    <col min="2059" max="2059" width="5.77734375" customWidth="1"/>
    <col min="2060" max="2060" width="3.77734375" customWidth="1"/>
    <col min="2061" max="2061" width="4.77734375" customWidth="1"/>
    <col min="2062" max="2062" width="5.77734375" customWidth="1"/>
    <col min="2063" max="2063" width="3.77734375" customWidth="1"/>
    <col min="2064" max="2064" width="4.77734375" customWidth="1"/>
    <col min="2065" max="2065" width="5.77734375" customWidth="1"/>
    <col min="2066" max="2066" width="3.77734375" customWidth="1"/>
    <col min="2067" max="2067" width="4.77734375" customWidth="1"/>
    <col min="2068" max="2068" width="5.77734375" customWidth="1"/>
    <col min="2069" max="2069" width="3.77734375" customWidth="1"/>
    <col min="2070" max="2070" width="4.77734375" customWidth="1"/>
    <col min="2071" max="2071" width="5.77734375" customWidth="1"/>
    <col min="2072" max="2072" width="3.77734375" customWidth="1"/>
    <col min="2073" max="2073" width="4.77734375" customWidth="1"/>
    <col min="2074" max="2074" width="5.77734375" customWidth="1"/>
    <col min="2305" max="2305" width="2.33203125" customWidth="1"/>
    <col min="2306" max="2306" width="5.44140625" customWidth="1"/>
    <col min="2307" max="2307" width="3.77734375" customWidth="1"/>
    <col min="2308" max="2308" width="4.77734375" customWidth="1"/>
    <col min="2309" max="2309" width="5.77734375" customWidth="1"/>
    <col min="2310" max="2310" width="3.77734375" customWidth="1"/>
    <col min="2311" max="2311" width="4.77734375" customWidth="1"/>
    <col min="2312" max="2312" width="5.77734375" customWidth="1"/>
    <col min="2313" max="2313" width="3.77734375" customWidth="1"/>
    <col min="2314" max="2314" width="4.77734375" customWidth="1"/>
    <col min="2315" max="2315" width="5.77734375" customWidth="1"/>
    <col min="2316" max="2316" width="3.77734375" customWidth="1"/>
    <col min="2317" max="2317" width="4.77734375" customWidth="1"/>
    <col min="2318" max="2318" width="5.77734375" customWidth="1"/>
    <col min="2319" max="2319" width="3.77734375" customWidth="1"/>
    <col min="2320" max="2320" width="4.77734375" customWidth="1"/>
    <col min="2321" max="2321" width="5.77734375" customWidth="1"/>
    <col min="2322" max="2322" width="3.77734375" customWidth="1"/>
    <col min="2323" max="2323" width="4.77734375" customWidth="1"/>
    <col min="2324" max="2324" width="5.77734375" customWidth="1"/>
    <col min="2325" max="2325" width="3.77734375" customWidth="1"/>
    <col min="2326" max="2326" width="4.77734375" customWidth="1"/>
    <col min="2327" max="2327" width="5.77734375" customWidth="1"/>
    <col min="2328" max="2328" width="3.77734375" customWidth="1"/>
    <col min="2329" max="2329" width="4.77734375" customWidth="1"/>
    <col min="2330" max="2330" width="5.77734375" customWidth="1"/>
    <col min="2561" max="2561" width="2.33203125" customWidth="1"/>
    <col min="2562" max="2562" width="5.44140625" customWidth="1"/>
    <col min="2563" max="2563" width="3.77734375" customWidth="1"/>
    <col min="2564" max="2564" width="4.77734375" customWidth="1"/>
    <col min="2565" max="2565" width="5.77734375" customWidth="1"/>
    <col min="2566" max="2566" width="3.77734375" customWidth="1"/>
    <col min="2567" max="2567" width="4.77734375" customWidth="1"/>
    <col min="2568" max="2568" width="5.77734375" customWidth="1"/>
    <col min="2569" max="2569" width="3.77734375" customWidth="1"/>
    <col min="2570" max="2570" width="4.77734375" customWidth="1"/>
    <col min="2571" max="2571" width="5.77734375" customWidth="1"/>
    <col min="2572" max="2572" width="3.77734375" customWidth="1"/>
    <col min="2573" max="2573" width="4.77734375" customWidth="1"/>
    <col min="2574" max="2574" width="5.77734375" customWidth="1"/>
    <col min="2575" max="2575" width="3.77734375" customWidth="1"/>
    <col min="2576" max="2576" width="4.77734375" customWidth="1"/>
    <col min="2577" max="2577" width="5.77734375" customWidth="1"/>
    <col min="2578" max="2578" width="3.77734375" customWidth="1"/>
    <col min="2579" max="2579" width="4.77734375" customWidth="1"/>
    <col min="2580" max="2580" width="5.77734375" customWidth="1"/>
    <col min="2581" max="2581" width="3.77734375" customWidth="1"/>
    <col min="2582" max="2582" width="4.77734375" customWidth="1"/>
    <col min="2583" max="2583" width="5.77734375" customWidth="1"/>
    <col min="2584" max="2584" width="3.77734375" customWidth="1"/>
    <col min="2585" max="2585" width="4.77734375" customWidth="1"/>
    <col min="2586" max="2586" width="5.77734375" customWidth="1"/>
    <col min="2817" max="2817" width="2.33203125" customWidth="1"/>
    <col min="2818" max="2818" width="5.44140625" customWidth="1"/>
    <col min="2819" max="2819" width="3.77734375" customWidth="1"/>
    <col min="2820" max="2820" width="4.77734375" customWidth="1"/>
    <col min="2821" max="2821" width="5.77734375" customWidth="1"/>
    <col min="2822" max="2822" width="3.77734375" customWidth="1"/>
    <col min="2823" max="2823" width="4.77734375" customWidth="1"/>
    <col min="2824" max="2824" width="5.77734375" customWidth="1"/>
    <col min="2825" max="2825" width="3.77734375" customWidth="1"/>
    <col min="2826" max="2826" width="4.77734375" customWidth="1"/>
    <col min="2827" max="2827" width="5.77734375" customWidth="1"/>
    <col min="2828" max="2828" width="3.77734375" customWidth="1"/>
    <col min="2829" max="2829" width="4.77734375" customWidth="1"/>
    <col min="2830" max="2830" width="5.77734375" customWidth="1"/>
    <col min="2831" max="2831" width="3.77734375" customWidth="1"/>
    <col min="2832" max="2832" width="4.77734375" customWidth="1"/>
    <col min="2833" max="2833" width="5.77734375" customWidth="1"/>
    <col min="2834" max="2834" width="3.77734375" customWidth="1"/>
    <col min="2835" max="2835" width="4.77734375" customWidth="1"/>
    <col min="2836" max="2836" width="5.77734375" customWidth="1"/>
    <col min="2837" max="2837" width="3.77734375" customWidth="1"/>
    <col min="2838" max="2838" width="4.77734375" customWidth="1"/>
    <col min="2839" max="2839" width="5.77734375" customWidth="1"/>
    <col min="2840" max="2840" width="3.77734375" customWidth="1"/>
    <col min="2841" max="2841" width="4.77734375" customWidth="1"/>
    <col min="2842" max="2842" width="5.77734375" customWidth="1"/>
    <col min="3073" max="3073" width="2.33203125" customWidth="1"/>
    <col min="3074" max="3074" width="5.44140625" customWidth="1"/>
    <col min="3075" max="3075" width="3.77734375" customWidth="1"/>
    <col min="3076" max="3076" width="4.77734375" customWidth="1"/>
    <col min="3077" max="3077" width="5.77734375" customWidth="1"/>
    <col min="3078" max="3078" width="3.77734375" customWidth="1"/>
    <col min="3079" max="3079" width="4.77734375" customWidth="1"/>
    <col min="3080" max="3080" width="5.77734375" customWidth="1"/>
    <col min="3081" max="3081" width="3.77734375" customWidth="1"/>
    <col min="3082" max="3082" width="4.77734375" customWidth="1"/>
    <col min="3083" max="3083" width="5.77734375" customWidth="1"/>
    <col min="3084" max="3084" width="3.77734375" customWidth="1"/>
    <col min="3085" max="3085" width="4.77734375" customWidth="1"/>
    <col min="3086" max="3086" width="5.77734375" customWidth="1"/>
    <col min="3087" max="3087" width="3.77734375" customWidth="1"/>
    <col min="3088" max="3088" width="4.77734375" customWidth="1"/>
    <col min="3089" max="3089" width="5.77734375" customWidth="1"/>
    <col min="3090" max="3090" width="3.77734375" customWidth="1"/>
    <col min="3091" max="3091" width="4.77734375" customWidth="1"/>
    <col min="3092" max="3092" width="5.77734375" customWidth="1"/>
    <col min="3093" max="3093" width="3.77734375" customWidth="1"/>
    <col min="3094" max="3094" width="4.77734375" customWidth="1"/>
    <col min="3095" max="3095" width="5.77734375" customWidth="1"/>
    <col min="3096" max="3096" width="3.77734375" customWidth="1"/>
    <col min="3097" max="3097" width="4.77734375" customWidth="1"/>
    <col min="3098" max="3098" width="5.77734375" customWidth="1"/>
    <col min="3329" max="3329" width="2.33203125" customWidth="1"/>
    <col min="3330" max="3330" width="5.44140625" customWidth="1"/>
    <col min="3331" max="3331" width="3.77734375" customWidth="1"/>
    <col min="3332" max="3332" width="4.77734375" customWidth="1"/>
    <col min="3333" max="3333" width="5.77734375" customWidth="1"/>
    <col min="3334" max="3334" width="3.77734375" customWidth="1"/>
    <col min="3335" max="3335" width="4.77734375" customWidth="1"/>
    <col min="3336" max="3336" width="5.77734375" customWidth="1"/>
    <col min="3337" max="3337" width="3.77734375" customWidth="1"/>
    <col min="3338" max="3338" width="4.77734375" customWidth="1"/>
    <col min="3339" max="3339" width="5.77734375" customWidth="1"/>
    <col min="3340" max="3340" width="3.77734375" customWidth="1"/>
    <col min="3341" max="3341" width="4.77734375" customWidth="1"/>
    <col min="3342" max="3342" width="5.77734375" customWidth="1"/>
    <col min="3343" max="3343" width="3.77734375" customWidth="1"/>
    <col min="3344" max="3344" width="4.77734375" customWidth="1"/>
    <col min="3345" max="3345" width="5.77734375" customWidth="1"/>
    <col min="3346" max="3346" width="3.77734375" customWidth="1"/>
    <col min="3347" max="3347" width="4.77734375" customWidth="1"/>
    <col min="3348" max="3348" width="5.77734375" customWidth="1"/>
    <col min="3349" max="3349" width="3.77734375" customWidth="1"/>
    <col min="3350" max="3350" width="4.77734375" customWidth="1"/>
    <col min="3351" max="3351" width="5.77734375" customWidth="1"/>
    <col min="3352" max="3352" width="3.77734375" customWidth="1"/>
    <col min="3353" max="3353" width="4.77734375" customWidth="1"/>
    <col min="3354" max="3354" width="5.77734375" customWidth="1"/>
    <col min="3585" max="3585" width="2.33203125" customWidth="1"/>
    <col min="3586" max="3586" width="5.44140625" customWidth="1"/>
    <col min="3587" max="3587" width="3.77734375" customWidth="1"/>
    <col min="3588" max="3588" width="4.77734375" customWidth="1"/>
    <col min="3589" max="3589" width="5.77734375" customWidth="1"/>
    <col min="3590" max="3590" width="3.77734375" customWidth="1"/>
    <col min="3591" max="3591" width="4.77734375" customWidth="1"/>
    <col min="3592" max="3592" width="5.77734375" customWidth="1"/>
    <col min="3593" max="3593" width="3.77734375" customWidth="1"/>
    <col min="3594" max="3594" width="4.77734375" customWidth="1"/>
    <col min="3595" max="3595" width="5.77734375" customWidth="1"/>
    <col min="3596" max="3596" width="3.77734375" customWidth="1"/>
    <col min="3597" max="3597" width="4.77734375" customWidth="1"/>
    <col min="3598" max="3598" width="5.77734375" customWidth="1"/>
    <col min="3599" max="3599" width="3.77734375" customWidth="1"/>
    <col min="3600" max="3600" width="4.77734375" customWidth="1"/>
    <col min="3601" max="3601" width="5.77734375" customWidth="1"/>
    <col min="3602" max="3602" width="3.77734375" customWidth="1"/>
    <col min="3603" max="3603" width="4.77734375" customWidth="1"/>
    <col min="3604" max="3604" width="5.77734375" customWidth="1"/>
    <col min="3605" max="3605" width="3.77734375" customWidth="1"/>
    <col min="3606" max="3606" width="4.77734375" customWidth="1"/>
    <col min="3607" max="3607" width="5.77734375" customWidth="1"/>
    <col min="3608" max="3608" width="3.77734375" customWidth="1"/>
    <col min="3609" max="3609" width="4.77734375" customWidth="1"/>
    <col min="3610" max="3610" width="5.77734375" customWidth="1"/>
    <col min="3841" max="3841" width="2.33203125" customWidth="1"/>
    <col min="3842" max="3842" width="5.44140625" customWidth="1"/>
    <col min="3843" max="3843" width="3.77734375" customWidth="1"/>
    <col min="3844" max="3844" width="4.77734375" customWidth="1"/>
    <col min="3845" max="3845" width="5.77734375" customWidth="1"/>
    <col min="3846" max="3846" width="3.77734375" customWidth="1"/>
    <col min="3847" max="3847" width="4.77734375" customWidth="1"/>
    <col min="3848" max="3848" width="5.77734375" customWidth="1"/>
    <col min="3849" max="3849" width="3.77734375" customWidth="1"/>
    <col min="3850" max="3850" width="4.77734375" customWidth="1"/>
    <col min="3851" max="3851" width="5.77734375" customWidth="1"/>
    <col min="3852" max="3852" width="3.77734375" customWidth="1"/>
    <col min="3853" max="3853" width="4.77734375" customWidth="1"/>
    <col min="3854" max="3854" width="5.77734375" customWidth="1"/>
    <col min="3855" max="3855" width="3.77734375" customWidth="1"/>
    <col min="3856" max="3856" width="4.77734375" customWidth="1"/>
    <col min="3857" max="3857" width="5.77734375" customWidth="1"/>
    <col min="3858" max="3858" width="3.77734375" customWidth="1"/>
    <col min="3859" max="3859" width="4.77734375" customWidth="1"/>
    <col min="3860" max="3860" width="5.77734375" customWidth="1"/>
    <col min="3861" max="3861" width="3.77734375" customWidth="1"/>
    <col min="3862" max="3862" width="4.77734375" customWidth="1"/>
    <col min="3863" max="3863" width="5.77734375" customWidth="1"/>
    <col min="3864" max="3864" width="3.77734375" customWidth="1"/>
    <col min="3865" max="3865" width="4.77734375" customWidth="1"/>
    <col min="3866" max="3866" width="5.77734375" customWidth="1"/>
    <col min="4097" max="4097" width="2.33203125" customWidth="1"/>
    <col min="4098" max="4098" width="5.44140625" customWidth="1"/>
    <col min="4099" max="4099" width="3.77734375" customWidth="1"/>
    <col min="4100" max="4100" width="4.77734375" customWidth="1"/>
    <col min="4101" max="4101" width="5.77734375" customWidth="1"/>
    <col min="4102" max="4102" width="3.77734375" customWidth="1"/>
    <col min="4103" max="4103" width="4.77734375" customWidth="1"/>
    <col min="4104" max="4104" width="5.77734375" customWidth="1"/>
    <col min="4105" max="4105" width="3.77734375" customWidth="1"/>
    <col min="4106" max="4106" width="4.77734375" customWidth="1"/>
    <col min="4107" max="4107" width="5.77734375" customWidth="1"/>
    <col min="4108" max="4108" width="3.77734375" customWidth="1"/>
    <col min="4109" max="4109" width="4.77734375" customWidth="1"/>
    <col min="4110" max="4110" width="5.77734375" customWidth="1"/>
    <col min="4111" max="4111" width="3.77734375" customWidth="1"/>
    <col min="4112" max="4112" width="4.77734375" customWidth="1"/>
    <col min="4113" max="4113" width="5.77734375" customWidth="1"/>
    <col min="4114" max="4114" width="3.77734375" customWidth="1"/>
    <col min="4115" max="4115" width="4.77734375" customWidth="1"/>
    <col min="4116" max="4116" width="5.77734375" customWidth="1"/>
    <col min="4117" max="4117" width="3.77734375" customWidth="1"/>
    <col min="4118" max="4118" width="4.77734375" customWidth="1"/>
    <col min="4119" max="4119" width="5.77734375" customWidth="1"/>
    <col min="4120" max="4120" width="3.77734375" customWidth="1"/>
    <col min="4121" max="4121" width="4.77734375" customWidth="1"/>
    <col min="4122" max="4122" width="5.77734375" customWidth="1"/>
    <col min="4353" max="4353" width="2.33203125" customWidth="1"/>
    <col min="4354" max="4354" width="5.44140625" customWidth="1"/>
    <col min="4355" max="4355" width="3.77734375" customWidth="1"/>
    <col min="4356" max="4356" width="4.77734375" customWidth="1"/>
    <col min="4357" max="4357" width="5.77734375" customWidth="1"/>
    <col min="4358" max="4358" width="3.77734375" customWidth="1"/>
    <col min="4359" max="4359" width="4.77734375" customWidth="1"/>
    <col min="4360" max="4360" width="5.77734375" customWidth="1"/>
    <col min="4361" max="4361" width="3.77734375" customWidth="1"/>
    <col min="4362" max="4362" width="4.77734375" customWidth="1"/>
    <col min="4363" max="4363" width="5.77734375" customWidth="1"/>
    <col min="4364" max="4364" width="3.77734375" customWidth="1"/>
    <col min="4365" max="4365" width="4.77734375" customWidth="1"/>
    <col min="4366" max="4366" width="5.77734375" customWidth="1"/>
    <col min="4367" max="4367" width="3.77734375" customWidth="1"/>
    <col min="4368" max="4368" width="4.77734375" customWidth="1"/>
    <col min="4369" max="4369" width="5.77734375" customWidth="1"/>
    <col min="4370" max="4370" width="3.77734375" customWidth="1"/>
    <col min="4371" max="4371" width="4.77734375" customWidth="1"/>
    <col min="4372" max="4372" width="5.77734375" customWidth="1"/>
    <col min="4373" max="4373" width="3.77734375" customWidth="1"/>
    <col min="4374" max="4374" width="4.77734375" customWidth="1"/>
    <col min="4375" max="4375" width="5.77734375" customWidth="1"/>
    <col min="4376" max="4376" width="3.77734375" customWidth="1"/>
    <col min="4377" max="4377" width="4.77734375" customWidth="1"/>
    <col min="4378" max="4378" width="5.77734375" customWidth="1"/>
    <col min="4609" max="4609" width="2.33203125" customWidth="1"/>
    <col min="4610" max="4610" width="5.44140625" customWidth="1"/>
    <col min="4611" max="4611" width="3.77734375" customWidth="1"/>
    <col min="4612" max="4612" width="4.77734375" customWidth="1"/>
    <col min="4613" max="4613" width="5.77734375" customWidth="1"/>
    <col min="4614" max="4614" width="3.77734375" customWidth="1"/>
    <col min="4615" max="4615" width="4.77734375" customWidth="1"/>
    <col min="4616" max="4616" width="5.77734375" customWidth="1"/>
    <col min="4617" max="4617" width="3.77734375" customWidth="1"/>
    <col min="4618" max="4618" width="4.77734375" customWidth="1"/>
    <col min="4619" max="4619" width="5.77734375" customWidth="1"/>
    <col min="4620" max="4620" width="3.77734375" customWidth="1"/>
    <col min="4621" max="4621" width="4.77734375" customWidth="1"/>
    <col min="4622" max="4622" width="5.77734375" customWidth="1"/>
    <col min="4623" max="4623" width="3.77734375" customWidth="1"/>
    <col min="4624" max="4624" width="4.77734375" customWidth="1"/>
    <col min="4625" max="4625" width="5.77734375" customWidth="1"/>
    <col min="4626" max="4626" width="3.77734375" customWidth="1"/>
    <col min="4627" max="4627" width="4.77734375" customWidth="1"/>
    <col min="4628" max="4628" width="5.77734375" customWidth="1"/>
    <col min="4629" max="4629" width="3.77734375" customWidth="1"/>
    <col min="4630" max="4630" width="4.77734375" customWidth="1"/>
    <col min="4631" max="4631" width="5.77734375" customWidth="1"/>
    <col min="4632" max="4632" width="3.77734375" customWidth="1"/>
    <col min="4633" max="4633" width="4.77734375" customWidth="1"/>
    <col min="4634" max="4634" width="5.77734375" customWidth="1"/>
    <col min="4865" max="4865" width="2.33203125" customWidth="1"/>
    <col min="4866" max="4866" width="5.44140625" customWidth="1"/>
    <col min="4867" max="4867" width="3.77734375" customWidth="1"/>
    <col min="4868" max="4868" width="4.77734375" customWidth="1"/>
    <col min="4869" max="4869" width="5.77734375" customWidth="1"/>
    <col min="4870" max="4870" width="3.77734375" customWidth="1"/>
    <col min="4871" max="4871" width="4.77734375" customWidth="1"/>
    <col min="4872" max="4872" width="5.77734375" customWidth="1"/>
    <col min="4873" max="4873" width="3.77734375" customWidth="1"/>
    <col min="4874" max="4874" width="4.77734375" customWidth="1"/>
    <col min="4875" max="4875" width="5.77734375" customWidth="1"/>
    <col min="4876" max="4876" width="3.77734375" customWidth="1"/>
    <col min="4877" max="4877" width="4.77734375" customWidth="1"/>
    <col min="4878" max="4878" width="5.77734375" customWidth="1"/>
    <col min="4879" max="4879" width="3.77734375" customWidth="1"/>
    <col min="4880" max="4880" width="4.77734375" customWidth="1"/>
    <col min="4881" max="4881" width="5.77734375" customWidth="1"/>
    <col min="4882" max="4882" width="3.77734375" customWidth="1"/>
    <col min="4883" max="4883" width="4.77734375" customWidth="1"/>
    <col min="4884" max="4884" width="5.77734375" customWidth="1"/>
    <col min="4885" max="4885" width="3.77734375" customWidth="1"/>
    <col min="4886" max="4886" width="4.77734375" customWidth="1"/>
    <col min="4887" max="4887" width="5.77734375" customWidth="1"/>
    <col min="4888" max="4888" width="3.77734375" customWidth="1"/>
    <col min="4889" max="4889" width="4.77734375" customWidth="1"/>
    <col min="4890" max="4890" width="5.77734375" customWidth="1"/>
    <col min="5121" max="5121" width="2.33203125" customWidth="1"/>
    <col min="5122" max="5122" width="5.44140625" customWidth="1"/>
    <col min="5123" max="5123" width="3.77734375" customWidth="1"/>
    <col min="5124" max="5124" width="4.77734375" customWidth="1"/>
    <col min="5125" max="5125" width="5.77734375" customWidth="1"/>
    <col min="5126" max="5126" width="3.77734375" customWidth="1"/>
    <col min="5127" max="5127" width="4.77734375" customWidth="1"/>
    <col min="5128" max="5128" width="5.77734375" customWidth="1"/>
    <col min="5129" max="5129" width="3.77734375" customWidth="1"/>
    <col min="5130" max="5130" width="4.77734375" customWidth="1"/>
    <col min="5131" max="5131" width="5.77734375" customWidth="1"/>
    <col min="5132" max="5132" width="3.77734375" customWidth="1"/>
    <col min="5133" max="5133" width="4.77734375" customWidth="1"/>
    <col min="5134" max="5134" width="5.77734375" customWidth="1"/>
    <col min="5135" max="5135" width="3.77734375" customWidth="1"/>
    <col min="5136" max="5136" width="4.77734375" customWidth="1"/>
    <col min="5137" max="5137" width="5.77734375" customWidth="1"/>
    <col min="5138" max="5138" width="3.77734375" customWidth="1"/>
    <col min="5139" max="5139" width="4.77734375" customWidth="1"/>
    <col min="5140" max="5140" width="5.77734375" customWidth="1"/>
    <col min="5141" max="5141" width="3.77734375" customWidth="1"/>
    <col min="5142" max="5142" width="4.77734375" customWidth="1"/>
    <col min="5143" max="5143" width="5.77734375" customWidth="1"/>
    <col min="5144" max="5144" width="3.77734375" customWidth="1"/>
    <col min="5145" max="5145" width="4.77734375" customWidth="1"/>
    <col min="5146" max="5146" width="5.77734375" customWidth="1"/>
    <col min="5377" max="5377" width="2.33203125" customWidth="1"/>
    <col min="5378" max="5378" width="5.44140625" customWidth="1"/>
    <col min="5379" max="5379" width="3.77734375" customWidth="1"/>
    <col min="5380" max="5380" width="4.77734375" customWidth="1"/>
    <col min="5381" max="5381" width="5.77734375" customWidth="1"/>
    <col min="5382" max="5382" width="3.77734375" customWidth="1"/>
    <col min="5383" max="5383" width="4.77734375" customWidth="1"/>
    <col min="5384" max="5384" width="5.77734375" customWidth="1"/>
    <col min="5385" max="5385" width="3.77734375" customWidth="1"/>
    <col min="5386" max="5386" width="4.77734375" customWidth="1"/>
    <col min="5387" max="5387" width="5.77734375" customWidth="1"/>
    <col min="5388" max="5388" width="3.77734375" customWidth="1"/>
    <col min="5389" max="5389" width="4.77734375" customWidth="1"/>
    <col min="5390" max="5390" width="5.77734375" customWidth="1"/>
    <col min="5391" max="5391" width="3.77734375" customWidth="1"/>
    <col min="5392" max="5392" width="4.77734375" customWidth="1"/>
    <col min="5393" max="5393" width="5.77734375" customWidth="1"/>
    <col min="5394" max="5394" width="3.77734375" customWidth="1"/>
    <col min="5395" max="5395" width="4.77734375" customWidth="1"/>
    <col min="5396" max="5396" width="5.77734375" customWidth="1"/>
    <col min="5397" max="5397" width="3.77734375" customWidth="1"/>
    <col min="5398" max="5398" width="4.77734375" customWidth="1"/>
    <col min="5399" max="5399" width="5.77734375" customWidth="1"/>
    <col min="5400" max="5400" width="3.77734375" customWidth="1"/>
    <col min="5401" max="5401" width="4.77734375" customWidth="1"/>
    <col min="5402" max="5402" width="5.77734375" customWidth="1"/>
    <col min="5633" max="5633" width="2.33203125" customWidth="1"/>
    <col min="5634" max="5634" width="5.44140625" customWidth="1"/>
    <col min="5635" max="5635" width="3.77734375" customWidth="1"/>
    <col min="5636" max="5636" width="4.77734375" customWidth="1"/>
    <col min="5637" max="5637" width="5.77734375" customWidth="1"/>
    <col min="5638" max="5638" width="3.77734375" customWidth="1"/>
    <col min="5639" max="5639" width="4.77734375" customWidth="1"/>
    <col min="5640" max="5640" width="5.77734375" customWidth="1"/>
    <col min="5641" max="5641" width="3.77734375" customWidth="1"/>
    <col min="5642" max="5642" width="4.77734375" customWidth="1"/>
    <col min="5643" max="5643" width="5.77734375" customWidth="1"/>
    <col min="5644" max="5644" width="3.77734375" customWidth="1"/>
    <col min="5645" max="5645" width="4.77734375" customWidth="1"/>
    <col min="5646" max="5646" width="5.77734375" customWidth="1"/>
    <col min="5647" max="5647" width="3.77734375" customWidth="1"/>
    <col min="5648" max="5648" width="4.77734375" customWidth="1"/>
    <col min="5649" max="5649" width="5.77734375" customWidth="1"/>
    <col min="5650" max="5650" width="3.77734375" customWidth="1"/>
    <col min="5651" max="5651" width="4.77734375" customWidth="1"/>
    <col min="5652" max="5652" width="5.77734375" customWidth="1"/>
    <col min="5653" max="5653" width="3.77734375" customWidth="1"/>
    <col min="5654" max="5654" width="4.77734375" customWidth="1"/>
    <col min="5655" max="5655" width="5.77734375" customWidth="1"/>
    <col min="5656" max="5656" width="3.77734375" customWidth="1"/>
    <col min="5657" max="5657" width="4.77734375" customWidth="1"/>
    <col min="5658" max="5658" width="5.77734375" customWidth="1"/>
    <col min="5889" max="5889" width="2.33203125" customWidth="1"/>
    <col min="5890" max="5890" width="5.44140625" customWidth="1"/>
    <col min="5891" max="5891" width="3.77734375" customWidth="1"/>
    <col min="5892" max="5892" width="4.77734375" customWidth="1"/>
    <col min="5893" max="5893" width="5.77734375" customWidth="1"/>
    <col min="5894" max="5894" width="3.77734375" customWidth="1"/>
    <col min="5895" max="5895" width="4.77734375" customWidth="1"/>
    <col min="5896" max="5896" width="5.77734375" customWidth="1"/>
    <col min="5897" max="5897" width="3.77734375" customWidth="1"/>
    <col min="5898" max="5898" width="4.77734375" customWidth="1"/>
    <col min="5899" max="5899" width="5.77734375" customWidth="1"/>
    <col min="5900" max="5900" width="3.77734375" customWidth="1"/>
    <col min="5901" max="5901" width="4.77734375" customWidth="1"/>
    <col min="5902" max="5902" width="5.77734375" customWidth="1"/>
    <col min="5903" max="5903" width="3.77734375" customWidth="1"/>
    <col min="5904" max="5904" width="4.77734375" customWidth="1"/>
    <col min="5905" max="5905" width="5.77734375" customWidth="1"/>
    <col min="5906" max="5906" width="3.77734375" customWidth="1"/>
    <col min="5907" max="5907" width="4.77734375" customWidth="1"/>
    <col min="5908" max="5908" width="5.77734375" customWidth="1"/>
    <col min="5909" max="5909" width="3.77734375" customWidth="1"/>
    <col min="5910" max="5910" width="4.77734375" customWidth="1"/>
    <col min="5911" max="5911" width="5.77734375" customWidth="1"/>
    <col min="5912" max="5912" width="3.77734375" customWidth="1"/>
    <col min="5913" max="5913" width="4.77734375" customWidth="1"/>
    <col min="5914" max="5914" width="5.77734375" customWidth="1"/>
    <col min="6145" max="6145" width="2.33203125" customWidth="1"/>
    <col min="6146" max="6146" width="5.44140625" customWidth="1"/>
    <col min="6147" max="6147" width="3.77734375" customWidth="1"/>
    <col min="6148" max="6148" width="4.77734375" customWidth="1"/>
    <col min="6149" max="6149" width="5.77734375" customWidth="1"/>
    <col min="6150" max="6150" width="3.77734375" customWidth="1"/>
    <col min="6151" max="6151" width="4.77734375" customWidth="1"/>
    <col min="6152" max="6152" width="5.77734375" customWidth="1"/>
    <col min="6153" max="6153" width="3.77734375" customWidth="1"/>
    <col min="6154" max="6154" width="4.77734375" customWidth="1"/>
    <col min="6155" max="6155" width="5.77734375" customWidth="1"/>
    <col min="6156" max="6156" width="3.77734375" customWidth="1"/>
    <col min="6157" max="6157" width="4.77734375" customWidth="1"/>
    <col min="6158" max="6158" width="5.77734375" customWidth="1"/>
    <col min="6159" max="6159" width="3.77734375" customWidth="1"/>
    <col min="6160" max="6160" width="4.77734375" customWidth="1"/>
    <col min="6161" max="6161" width="5.77734375" customWidth="1"/>
    <col min="6162" max="6162" width="3.77734375" customWidth="1"/>
    <col min="6163" max="6163" width="4.77734375" customWidth="1"/>
    <col min="6164" max="6164" width="5.77734375" customWidth="1"/>
    <col min="6165" max="6165" width="3.77734375" customWidth="1"/>
    <col min="6166" max="6166" width="4.77734375" customWidth="1"/>
    <col min="6167" max="6167" width="5.77734375" customWidth="1"/>
    <col min="6168" max="6168" width="3.77734375" customWidth="1"/>
    <col min="6169" max="6169" width="4.77734375" customWidth="1"/>
    <col min="6170" max="6170" width="5.77734375" customWidth="1"/>
    <col min="6401" max="6401" width="2.33203125" customWidth="1"/>
    <col min="6402" max="6402" width="5.44140625" customWidth="1"/>
    <col min="6403" max="6403" width="3.77734375" customWidth="1"/>
    <col min="6404" max="6404" width="4.77734375" customWidth="1"/>
    <col min="6405" max="6405" width="5.77734375" customWidth="1"/>
    <col min="6406" max="6406" width="3.77734375" customWidth="1"/>
    <col min="6407" max="6407" width="4.77734375" customWidth="1"/>
    <col min="6408" max="6408" width="5.77734375" customWidth="1"/>
    <col min="6409" max="6409" width="3.77734375" customWidth="1"/>
    <col min="6410" max="6410" width="4.77734375" customWidth="1"/>
    <col min="6411" max="6411" width="5.77734375" customWidth="1"/>
    <col min="6412" max="6412" width="3.77734375" customWidth="1"/>
    <col min="6413" max="6413" width="4.77734375" customWidth="1"/>
    <col min="6414" max="6414" width="5.77734375" customWidth="1"/>
    <col min="6415" max="6415" width="3.77734375" customWidth="1"/>
    <col min="6416" max="6416" width="4.77734375" customWidth="1"/>
    <col min="6417" max="6417" width="5.77734375" customWidth="1"/>
    <col min="6418" max="6418" width="3.77734375" customWidth="1"/>
    <col min="6419" max="6419" width="4.77734375" customWidth="1"/>
    <col min="6420" max="6420" width="5.77734375" customWidth="1"/>
    <col min="6421" max="6421" width="3.77734375" customWidth="1"/>
    <col min="6422" max="6422" width="4.77734375" customWidth="1"/>
    <col min="6423" max="6423" width="5.77734375" customWidth="1"/>
    <col min="6424" max="6424" width="3.77734375" customWidth="1"/>
    <col min="6425" max="6425" width="4.77734375" customWidth="1"/>
    <col min="6426" max="6426" width="5.77734375" customWidth="1"/>
    <col min="6657" max="6657" width="2.33203125" customWidth="1"/>
    <col min="6658" max="6658" width="5.44140625" customWidth="1"/>
    <col min="6659" max="6659" width="3.77734375" customWidth="1"/>
    <col min="6660" max="6660" width="4.77734375" customWidth="1"/>
    <col min="6661" max="6661" width="5.77734375" customWidth="1"/>
    <col min="6662" max="6662" width="3.77734375" customWidth="1"/>
    <col min="6663" max="6663" width="4.77734375" customWidth="1"/>
    <col min="6664" max="6664" width="5.77734375" customWidth="1"/>
    <col min="6665" max="6665" width="3.77734375" customWidth="1"/>
    <col min="6666" max="6666" width="4.77734375" customWidth="1"/>
    <col min="6667" max="6667" width="5.77734375" customWidth="1"/>
    <col min="6668" max="6668" width="3.77734375" customWidth="1"/>
    <col min="6669" max="6669" width="4.77734375" customWidth="1"/>
    <col min="6670" max="6670" width="5.77734375" customWidth="1"/>
    <col min="6671" max="6671" width="3.77734375" customWidth="1"/>
    <col min="6672" max="6672" width="4.77734375" customWidth="1"/>
    <col min="6673" max="6673" width="5.77734375" customWidth="1"/>
    <col min="6674" max="6674" width="3.77734375" customWidth="1"/>
    <col min="6675" max="6675" width="4.77734375" customWidth="1"/>
    <col min="6676" max="6676" width="5.77734375" customWidth="1"/>
    <col min="6677" max="6677" width="3.77734375" customWidth="1"/>
    <col min="6678" max="6678" width="4.77734375" customWidth="1"/>
    <col min="6679" max="6679" width="5.77734375" customWidth="1"/>
    <col min="6680" max="6680" width="3.77734375" customWidth="1"/>
    <col min="6681" max="6681" width="4.77734375" customWidth="1"/>
    <col min="6682" max="6682" width="5.77734375" customWidth="1"/>
    <col min="6913" max="6913" width="2.33203125" customWidth="1"/>
    <col min="6914" max="6914" width="5.44140625" customWidth="1"/>
    <col min="6915" max="6915" width="3.77734375" customWidth="1"/>
    <col min="6916" max="6916" width="4.77734375" customWidth="1"/>
    <col min="6917" max="6917" width="5.77734375" customWidth="1"/>
    <col min="6918" max="6918" width="3.77734375" customWidth="1"/>
    <col min="6919" max="6919" width="4.77734375" customWidth="1"/>
    <col min="6920" max="6920" width="5.77734375" customWidth="1"/>
    <col min="6921" max="6921" width="3.77734375" customWidth="1"/>
    <col min="6922" max="6922" width="4.77734375" customWidth="1"/>
    <col min="6923" max="6923" width="5.77734375" customWidth="1"/>
    <col min="6924" max="6924" width="3.77734375" customWidth="1"/>
    <col min="6925" max="6925" width="4.77734375" customWidth="1"/>
    <col min="6926" max="6926" width="5.77734375" customWidth="1"/>
    <col min="6927" max="6927" width="3.77734375" customWidth="1"/>
    <col min="6928" max="6928" width="4.77734375" customWidth="1"/>
    <col min="6929" max="6929" width="5.77734375" customWidth="1"/>
    <col min="6930" max="6930" width="3.77734375" customWidth="1"/>
    <col min="6931" max="6931" width="4.77734375" customWidth="1"/>
    <col min="6932" max="6932" width="5.77734375" customWidth="1"/>
    <col min="6933" max="6933" width="3.77734375" customWidth="1"/>
    <col min="6934" max="6934" width="4.77734375" customWidth="1"/>
    <col min="6935" max="6935" width="5.77734375" customWidth="1"/>
    <col min="6936" max="6936" width="3.77734375" customWidth="1"/>
    <col min="6937" max="6937" width="4.77734375" customWidth="1"/>
    <col min="6938" max="6938" width="5.77734375" customWidth="1"/>
    <col min="7169" max="7169" width="2.33203125" customWidth="1"/>
    <col min="7170" max="7170" width="5.44140625" customWidth="1"/>
    <col min="7171" max="7171" width="3.77734375" customWidth="1"/>
    <col min="7172" max="7172" width="4.77734375" customWidth="1"/>
    <col min="7173" max="7173" width="5.77734375" customWidth="1"/>
    <col min="7174" max="7174" width="3.77734375" customWidth="1"/>
    <col min="7175" max="7175" width="4.77734375" customWidth="1"/>
    <col min="7176" max="7176" width="5.77734375" customWidth="1"/>
    <col min="7177" max="7177" width="3.77734375" customWidth="1"/>
    <col min="7178" max="7178" width="4.77734375" customWidth="1"/>
    <col min="7179" max="7179" width="5.77734375" customWidth="1"/>
    <col min="7180" max="7180" width="3.77734375" customWidth="1"/>
    <col min="7181" max="7181" width="4.77734375" customWidth="1"/>
    <col min="7182" max="7182" width="5.77734375" customWidth="1"/>
    <col min="7183" max="7183" width="3.77734375" customWidth="1"/>
    <col min="7184" max="7184" width="4.77734375" customWidth="1"/>
    <col min="7185" max="7185" width="5.77734375" customWidth="1"/>
    <col min="7186" max="7186" width="3.77734375" customWidth="1"/>
    <col min="7187" max="7187" width="4.77734375" customWidth="1"/>
    <col min="7188" max="7188" width="5.77734375" customWidth="1"/>
    <col min="7189" max="7189" width="3.77734375" customWidth="1"/>
    <col min="7190" max="7190" width="4.77734375" customWidth="1"/>
    <col min="7191" max="7191" width="5.77734375" customWidth="1"/>
    <col min="7192" max="7192" width="3.77734375" customWidth="1"/>
    <col min="7193" max="7193" width="4.77734375" customWidth="1"/>
    <col min="7194" max="7194" width="5.77734375" customWidth="1"/>
    <col min="7425" max="7425" width="2.33203125" customWidth="1"/>
    <col min="7426" max="7426" width="5.44140625" customWidth="1"/>
    <col min="7427" max="7427" width="3.77734375" customWidth="1"/>
    <col min="7428" max="7428" width="4.77734375" customWidth="1"/>
    <col min="7429" max="7429" width="5.77734375" customWidth="1"/>
    <col min="7430" max="7430" width="3.77734375" customWidth="1"/>
    <col min="7431" max="7431" width="4.77734375" customWidth="1"/>
    <col min="7432" max="7432" width="5.77734375" customWidth="1"/>
    <col min="7433" max="7433" width="3.77734375" customWidth="1"/>
    <col min="7434" max="7434" width="4.77734375" customWidth="1"/>
    <col min="7435" max="7435" width="5.77734375" customWidth="1"/>
    <col min="7436" max="7436" width="3.77734375" customWidth="1"/>
    <col min="7437" max="7437" width="4.77734375" customWidth="1"/>
    <col min="7438" max="7438" width="5.77734375" customWidth="1"/>
    <col min="7439" max="7439" width="3.77734375" customWidth="1"/>
    <col min="7440" max="7440" width="4.77734375" customWidth="1"/>
    <col min="7441" max="7441" width="5.77734375" customWidth="1"/>
    <col min="7442" max="7442" width="3.77734375" customWidth="1"/>
    <col min="7443" max="7443" width="4.77734375" customWidth="1"/>
    <col min="7444" max="7444" width="5.77734375" customWidth="1"/>
    <col min="7445" max="7445" width="3.77734375" customWidth="1"/>
    <col min="7446" max="7446" width="4.77734375" customWidth="1"/>
    <col min="7447" max="7447" width="5.77734375" customWidth="1"/>
    <col min="7448" max="7448" width="3.77734375" customWidth="1"/>
    <col min="7449" max="7449" width="4.77734375" customWidth="1"/>
    <col min="7450" max="7450" width="5.77734375" customWidth="1"/>
    <col min="7681" max="7681" width="2.33203125" customWidth="1"/>
    <col min="7682" max="7682" width="5.44140625" customWidth="1"/>
    <col min="7683" max="7683" width="3.77734375" customWidth="1"/>
    <col min="7684" max="7684" width="4.77734375" customWidth="1"/>
    <col min="7685" max="7685" width="5.77734375" customWidth="1"/>
    <col min="7686" max="7686" width="3.77734375" customWidth="1"/>
    <col min="7687" max="7687" width="4.77734375" customWidth="1"/>
    <col min="7688" max="7688" width="5.77734375" customWidth="1"/>
    <col min="7689" max="7689" width="3.77734375" customWidth="1"/>
    <col min="7690" max="7690" width="4.77734375" customWidth="1"/>
    <col min="7691" max="7691" width="5.77734375" customWidth="1"/>
    <col min="7692" max="7692" width="3.77734375" customWidth="1"/>
    <col min="7693" max="7693" width="4.77734375" customWidth="1"/>
    <col min="7694" max="7694" width="5.77734375" customWidth="1"/>
    <col min="7695" max="7695" width="3.77734375" customWidth="1"/>
    <col min="7696" max="7696" width="4.77734375" customWidth="1"/>
    <col min="7697" max="7697" width="5.77734375" customWidth="1"/>
    <col min="7698" max="7698" width="3.77734375" customWidth="1"/>
    <col min="7699" max="7699" width="4.77734375" customWidth="1"/>
    <col min="7700" max="7700" width="5.77734375" customWidth="1"/>
    <col min="7701" max="7701" width="3.77734375" customWidth="1"/>
    <col min="7702" max="7702" width="4.77734375" customWidth="1"/>
    <col min="7703" max="7703" width="5.77734375" customWidth="1"/>
    <col min="7704" max="7704" width="3.77734375" customWidth="1"/>
    <col min="7705" max="7705" width="4.77734375" customWidth="1"/>
    <col min="7706" max="7706" width="5.77734375" customWidth="1"/>
    <col min="7937" max="7937" width="2.33203125" customWidth="1"/>
    <col min="7938" max="7938" width="5.44140625" customWidth="1"/>
    <col min="7939" max="7939" width="3.77734375" customWidth="1"/>
    <col min="7940" max="7940" width="4.77734375" customWidth="1"/>
    <col min="7941" max="7941" width="5.77734375" customWidth="1"/>
    <col min="7942" max="7942" width="3.77734375" customWidth="1"/>
    <col min="7943" max="7943" width="4.77734375" customWidth="1"/>
    <col min="7944" max="7944" width="5.77734375" customWidth="1"/>
    <col min="7945" max="7945" width="3.77734375" customWidth="1"/>
    <col min="7946" max="7946" width="4.77734375" customWidth="1"/>
    <col min="7947" max="7947" width="5.77734375" customWidth="1"/>
    <col min="7948" max="7948" width="3.77734375" customWidth="1"/>
    <col min="7949" max="7949" width="4.77734375" customWidth="1"/>
    <col min="7950" max="7950" width="5.77734375" customWidth="1"/>
    <col min="7951" max="7951" width="3.77734375" customWidth="1"/>
    <col min="7952" max="7952" width="4.77734375" customWidth="1"/>
    <col min="7953" max="7953" width="5.77734375" customWidth="1"/>
    <col min="7954" max="7954" width="3.77734375" customWidth="1"/>
    <col min="7955" max="7955" width="4.77734375" customWidth="1"/>
    <col min="7956" max="7956" width="5.77734375" customWidth="1"/>
    <col min="7957" max="7957" width="3.77734375" customWidth="1"/>
    <col min="7958" max="7958" width="4.77734375" customWidth="1"/>
    <col min="7959" max="7959" width="5.77734375" customWidth="1"/>
    <col min="7960" max="7960" width="3.77734375" customWidth="1"/>
    <col min="7961" max="7961" width="4.77734375" customWidth="1"/>
    <col min="7962" max="7962" width="5.77734375" customWidth="1"/>
    <col min="8193" max="8193" width="2.33203125" customWidth="1"/>
    <col min="8194" max="8194" width="5.44140625" customWidth="1"/>
    <col min="8195" max="8195" width="3.77734375" customWidth="1"/>
    <col min="8196" max="8196" width="4.77734375" customWidth="1"/>
    <col min="8197" max="8197" width="5.77734375" customWidth="1"/>
    <col min="8198" max="8198" width="3.77734375" customWidth="1"/>
    <col min="8199" max="8199" width="4.77734375" customWidth="1"/>
    <col min="8200" max="8200" width="5.77734375" customWidth="1"/>
    <col min="8201" max="8201" width="3.77734375" customWidth="1"/>
    <col min="8202" max="8202" width="4.77734375" customWidth="1"/>
    <col min="8203" max="8203" width="5.77734375" customWidth="1"/>
    <col min="8204" max="8204" width="3.77734375" customWidth="1"/>
    <col min="8205" max="8205" width="4.77734375" customWidth="1"/>
    <col min="8206" max="8206" width="5.77734375" customWidth="1"/>
    <col min="8207" max="8207" width="3.77734375" customWidth="1"/>
    <col min="8208" max="8208" width="4.77734375" customWidth="1"/>
    <col min="8209" max="8209" width="5.77734375" customWidth="1"/>
    <col min="8210" max="8210" width="3.77734375" customWidth="1"/>
    <col min="8211" max="8211" width="4.77734375" customWidth="1"/>
    <col min="8212" max="8212" width="5.77734375" customWidth="1"/>
    <col min="8213" max="8213" width="3.77734375" customWidth="1"/>
    <col min="8214" max="8214" width="4.77734375" customWidth="1"/>
    <col min="8215" max="8215" width="5.77734375" customWidth="1"/>
    <col min="8216" max="8216" width="3.77734375" customWidth="1"/>
    <col min="8217" max="8217" width="4.77734375" customWidth="1"/>
    <col min="8218" max="8218" width="5.77734375" customWidth="1"/>
    <col min="8449" max="8449" width="2.33203125" customWidth="1"/>
    <col min="8450" max="8450" width="5.44140625" customWidth="1"/>
    <col min="8451" max="8451" width="3.77734375" customWidth="1"/>
    <col min="8452" max="8452" width="4.77734375" customWidth="1"/>
    <col min="8453" max="8453" width="5.77734375" customWidth="1"/>
    <col min="8454" max="8454" width="3.77734375" customWidth="1"/>
    <col min="8455" max="8455" width="4.77734375" customWidth="1"/>
    <col min="8456" max="8456" width="5.77734375" customWidth="1"/>
    <col min="8457" max="8457" width="3.77734375" customWidth="1"/>
    <col min="8458" max="8458" width="4.77734375" customWidth="1"/>
    <col min="8459" max="8459" width="5.77734375" customWidth="1"/>
    <col min="8460" max="8460" width="3.77734375" customWidth="1"/>
    <col min="8461" max="8461" width="4.77734375" customWidth="1"/>
    <col min="8462" max="8462" width="5.77734375" customWidth="1"/>
    <col min="8463" max="8463" width="3.77734375" customWidth="1"/>
    <col min="8464" max="8464" width="4.77734375" customWidth="1"/>
    <col min="8465" max="8465" width="5.77734375" customWidth="1"/>
    <col min="8466" max="8466" width="3.77734375" customWidth="1"/>
    <col min="8467" max="8467" width="4.77734375" customWidth="1"/>
    <col min="8468" max="8468" width="5.77734375" customWidth="1"/>
    <col min="8469" max="8469" width="3.77734375" customWidth="1"/>
    <col min="8470" max="8470" width="4.77734375" customWidth="1"/>
    <col min="8471" max="8471" width="5.77734375" customWidth="1"/>
    <col min="8472" max="8472" width="3.77734375" customWidth="1"/>
    <col min="8473" max="8473" width="4.77734375" customWidth="1"/>
    <col min="8474" max="8474" width="5.77734375" customWidth="1"/>
    <col min="8705" max="8705" width="2.33203125" customWidth="1"/>
    <col min="8706" max="8706" width="5.44140625" customWidth="1"/>
    <col min="8707" max="8707" width="3.77734375" customWidth="1"/>
    <col min="8708" max="8708" width="4.77734375" customWidth="1"/>
    <col min="8709" max="8709" width="5.77734375" customWidth="1"/>
    <col min="8710" max="8710" width="3.77734375" customWidth="1"/>
    <col min="8711" max="8711" width="4.77734375" customWidth="1"/>
    <col min="8712" max="8712" width="5.77734375" customWidth="1"/>
    <col min="8713" max="8713" width="3.77734375" customWidth="1"/>
    <col min="8714" max="8714" width="4.77734375" customWidth="1"/>
    <col min="8715" max="8715" width="5.77734375" customWidth="1"/>
    <col min="8716" max="8716" width="3.77734375" customWidth="1"/>
    <col min="8717" max="8717" width="4.77734375" customWidth="1"/>
    <col min="8718" max="8718" width="5.77734375" customWidth="1"/>
    <col min="8719" max="8719" width="3.77734375" customWidth="1"/>
    <col min="8720" max="8720" width="4.77734375" customWidth="1"/>
    <col min="8721" max="8721" width="5.77734375" customWidth="1"/>
    <col min="8722" max="8722" width="3.77734375" customWidth="1"/>
    <col min="8723" max="8723" width="4.77734375" customWidth="1"/>
    <col min="8724" max="8724" width="5.77734375" customWidth="1"/>
    <col min="8725" max="8725" width="3.77734375" customWidth="1"/>
    <col min="8726" max="8726" width="4.77734375" customWidth="1"/>
    <col min="8727" max="8727" width="5.77734375" customWidth="1"/>
    <col min="8728" max="8728" width="3.77734375" customWidth="1"/>
    <col min="8729" max="8729" width="4.77734375" customWidth="1"/>
    <col min="8730" max="8730" width="5.77734375" customWidth="1"/>
    <col min="8961" max="8961" width="2.33203125" customWidth="1"/>
    <col min="8962" max="8962" width="5.44140625" customWidth="1"/>
    <col min="8963" max="8963" width="3.77734375" customWidth="1"/>
    <col min="8964" max="8964" width="4.77734375" customWidth="1"/>
    <col min="8965" max="8965" width="5.77734375" customWidth="1"/>
    <col min="8966" max="8966" width="3.77734375" customWidth="1"/>
    <col min="8967" max="8967" width="4.77734375" customWidth="1"/>
    <col min="8968" max="8968" width="5.77734375" customWidth="1"/>
    <col min="8969" max="8969" width="3.77734375" customWidth="1"/>
    <col min="8970" max="8970" width="4.77734375" customWidth="1"/>
    <col min="8971" max="8971" width="5.77734375" customWidth="1"/>
    <col min="8972" max="8972" width="3.77734375" customWidth="1"/>
    <col min="8973" max="8973" width="4.77734375" customWidth="1"/>
    <col min="8974" max="8974" width="5.77734375" customWidth="1"/>
    <col min="8975" max="8975" width="3.77734375" customWidth="1"/>
    <col min="8976" max="8976" width="4.77734375" customWidth="1"/>
    <col min="8977" max="8977" width="5.77734375" customWidth="1"/>
    <col min="8978" max="8978" width="3.77734375" customWidth="1"/>
    <col min="8979" max="8979" width="4.77734375" customWidth="1"/>
    <col min="8980" max="8980" width="5.77734375" customWidth="1"/>
    <col min="8981" max="8981" width="3.77734375" customWidth="1"/>
    <col min="8982" max="8982" width="4.77734375" customWidth="1"/>
    <col min="8983" max="8983" width="5.77734375" customWidth="1"/>
    <col min="8984" max="8984" width="3.77734375" customWidth="1"/>
    <col min="8985" max="8985" width="4.77734375" customWidth="1"/>
    <col min="8986" max="8986" width="5.77734375" customWidth="1"/>
    <col min="9217" max="9217" width="2.33203125" customWidth="1"/>
    <col min="9218" max="9218" width="5.44140625" customWidth="1"/>
    <col min="9219" max="9219" width="3.77734375" customWidth="1"/>
    <col min="9220" max="9220" width="4.77734375" customWidth="1"/>
    <col min="9221" max="9221" width="5.77734375" customWidth="1"/>
    <col min="9222" max="9222" width="3.77734375" customWidth="1"/>
    <col min="9223" max="9223" width="4.77734375" customWidth="1"/>
    <col min="9224" max="9224" width="5.77734375" customWidth="1"/>
    <col min="9225" max="9225" width="3.77734375" customWidth="1"/>
    <col min="9226" max="9226" width="4.77734375" customWidth="1"/>
    <col min="9227" max="9227" width="5.77734375" customWidth="1"/>
    <col min="9228" max="9228" width="3.77734375" customWidth="1"/>
    <col min="9229" max="9229" width="4.77734375" customWidth="1"/>
    <col min="9230" max="9230" width="5.77734375" customWidth="1"/>
    <col min="9231" max="9231" width="3.77734375" customWidth="1"/>
    <col min="9232" max="9232" width="4.77734375" customWidth="1"/>
    <col min="9233" max="9233" width="5.77734375" customWidth="1"/>
    <col min="9234" max="9234" width="3.77734375" customWidth="1"/>
    <col min="9235" max="9235" width="4.77734375" customWidth="1"/>
    <col min="9236" max="9236" width="5.77734375" customWidth="1"/>
    <col min="9237" max="9237" width="3.77734375" customWidth="1"/>
    <col min="9238" max="9238" width="4.77734375" customWidth="1"/>
    <col min="9239" max="9239" width="5.77734375" customWidth="1"/>
    <col min="9240" max="9240" width="3.77734375" customWidth="1"/>
    <col min="9241" max="9241" width="4.77734375" customWidth="1"/>
    <col min="9242" max="9242" width="5.77734375" customWidth="1"/>
    <col min="9473" max="9473" width="2.33203125" customWidth="1"/>
    <col min="9474" max="9474" width="5.44140625" customWidth="1"/>
    <col min="9475" max="9475" width="3.77734375" customWidth="1"/>
    <col min="9476" max="9476" width="4.77734375" customWidth="1"/>
    <col min="9477" max="9477" width="5.77734375" customWidth="1"/>
    <col min="9478" max="9478" width="3.77734375" customWidth="1"/>
    <col min="9479" max="9479" width="4.77734375" customWidth="1"/>
    <col min="9480" max="9480" width="5.77734375" customWidth="1"/>
    <col min="9481" max="9481" width="3.77734375" customWidth="1"/>
    <col min="9482" max="9482" width="4.77734375" customWidth="1"/>
    <col min="9483" max="9483" width="5.77734375" customWidth="1"/>
    <col min="9484" max="9484" width="3.77734375" customWidth="1"/>
    <col min="9485" max="9485" width="4.77734375" customWidth="1"/>
    <col min="9486" max="9486" width="5.77734375" customWidth="1"/>
    <col min="9487" max="9487" width="3.77734375" customWidth="1"/>
    <col min="9488" max="9488" width="4.77734375" customWidth="1"/>
    <col min="9489" max="9489" width="5.77734375" customWidth="1"/>
    <col min="9490" max="9490" width="3.77734375" customWidth="1"/>
    <col min="9491" max="9491" width="4.77734375" customWidth="1"/>
    <col min="9492" max="9492" width="5.77734375" customWidth="1"/>
    <col min="9493" max="9493" width="3.77734375" customWidth="1"/>
    <col min="9494" max="9494" width="4.77734375" customWidth="1"/>
    <col min="9495" max="9495" width="5.77734375" customWidth="1"/>
    <col min="9496" max="9496" width="3.77734375" customWidth="1"/>
    <col min="9497" max="9497" width="4.77734375" customWidth="1"/>
    <col min="9498" max="9498" width="5.77734375" customWidth="1"/>
    <col min="9729" max="9729" width="2.33203125" customWidth="1"/>
    <col min="9730" max="9730" width="5.44140625" customWidth="1"/>
    <col min="9731" max="9731" width="3.77734375" customWidth="1"/>
    <col min="9732" max="9732" width="4.77734375" customWidth="1"/>
    <col min="9733" max="9733" width="5.77734375" customWidth="1"/>
    <col min="9734" max="9734" width="3.77734375" customWidth="1"/>
    <col min="9735" max="9735" width="4.77734375" customWidth="1"/>
    <col min="9736" max="9736" width="5.77734375" customWidth="1"/>
    <col min="9737" max="9737" width="3.77734375" customWidth="1"/>
    <col min="9738" max="9738" width="4.77734375" customWidth="1"/>
    <col min="9739" max="9739" width="5.77734375" customWidth="1"/>
    <col min="9740" max="9740" width="3.77734375" customWidth="1"/>
    <col min="9741" max="9741" width="4.77734375" customWidth="1"/>
    <col min="9742" max="9742" width="5.77734375" customWidth="1"/>
    <col min="9743" max="9743" width="3.77734375" customWidth="1"/>
    <col min="9744" max="9744" width="4.77734375" customWidth="1"/>
    <col min="9745" max="9745" width="5.77734375" customWidth="1"/>
    <col min="9746" max="9746" width="3.77734375" customWidth="1"/>
    <col min="9747" max="9747" width="4.77734375" customWidth="1"/>
    <col min="9748" max="9748" width="5.77734375" customWidth="1"/>
    <col min="9749" max="9749" width="3.77734375" customWidth="1"/>
    <col min="9750" max="9750" width="4.77734375" customWidth="1"/>
    <col min="9751" max="9751" width="5.77734375" customWidth="1"/>
    <col min="9752" max="9752" width="3.77734375" customWidth="1"/>
    <col min="9753" max="9753" width="4.77734375" customWidth="1"/>
    <col min="9754" max="9754" width="5.77734375" customWidth="1"/>
    <col min="9985" max="9985" width="2.33203125" customWidth="1"/>
    <col min="9986" max="9986" width="5.44140625" customWidth="1"/>
    <col min="9987" max="9987" width="3.77734375" customWidth="1"/>
    <col min="9988" max="9988" width="4.77734375" customWidth="1"/>
    <col min="9989" max="9989" width="5.77734375" customWidth="1"/>
    <col min="9990" max="9990" width="3.77734375" customWidth="1"/>
    <col min="9991" max="9991" width="4.77734375" customWidth="1"/>
    <col min="9992" max="9992" width="5.77734375" customWidth="1"/>
    <col min="9993" max="9993" width="3.77734375" customWidth="1"/>
    <col min="9994" max="9994" width="4.77734375" customWidth="1"/>
    <col min="9995" max="9995" width="5.77734375" customWidth="1"/>
    <col min="9996" max="9996" width="3.77734375" customWidth="1"/>
    <col min="9997" max="9997" width="4.77734375" customWidth="1"/>
    <col min="9998" max="9998" width="5.77734375" customWidth="1"/>
    <col min="9999" max="9999" width="3.77734375" customWidth="1"/>
    <col min="10000" max="10000" width="4.77734375" customWidth="1"/>
    <col min="10001" max="10001" width="5.77734375" customWidth="1"/>
    <col min="10002" max="10002" width="3.77734375" customWidth="1"/>
    <col min="10003" max="10003" width="4.77734375" customWidth="1"/>
    <col min="10004" max="10004" width="5.77734375" customWidth="1"/>
    <col min="10005" max="10005" width="3.77734375" customWidth="1"/>
    <col min="10006" max="10006" width="4.77734375" customWidth="1"/>
    <col min="10007" max="10007" width="5.77734375" customWidth="1"/>
    <col min="10008" max="10008" width="3.77734375" customWidth="1"/>
    <col min="10009" max="10009" width="4.77734375" customWidth="1"/>
    <col min="10010" max="10010" width="5.77734375" customWidth="1"/>
    <col min="10241" max="10241" width="2.33203125" customWidth="1"/>
    <col min="10242" max="10242" width="5.44140625" customWidth="1"/>
    <col min="10243" max="10243" width="3.77734375" customWidth="1"/>
    <col min="10244" max="10244" width="4.77734375" customWidth="1"/>
    <col min="10245" max="10245" width="5.77734375" customWidth="1"/>
    <col min="10246" max="10246" width="3.77734375" customWidth="1"/>
    <col min="10247" max="10247" width="4.77734375" customWidth="1"/>
    <col min="10248" max="10248" width="5.77734375" customWidth="1"/>
    <col min="10249" max="10249" width="3.77734375" customWidth="1"/>
    <col min="10250" max="10250" width="4.77734375" customWidth="1"/>
    <col min="10251" max="10251" width="5.77734375" customWidth="1"/>
    <col min="10252" max="10252" width="3.77734375" customWidth="1"/>
    <col min="10253" max="10253" width="4.77734375" customWidth="1"/>
    <col min="10254" max="10254" width="5.77734375" customWidth="1"/>
    <col min="10255" max="10255" width="3.77734375" customWidth="1"/>
    <col min="10256" max="10256" width="4.77734375" customWidth="1"/>
    <col min="10257" max="10257" width="5.77734375" customWidth="1"/>
    <col min="10258" max="10258" width="3.77734375" customWidth="1"/>
    <col min="10259" max="10259" width="4.77734375" customWidth="1"/>
    <col min="10260" max="10260" width="5.77734375" customWidth="1"/>
    <col min="10261" max="10261" width="3.77734375" customWidth="1"/>
    <col min="10262" max="10262" width="4.77734375" customWidth="1"/>
    <col min="10263" max="10263" width="5.77734375" customWidth="1"/>
    <col min="10264" max="10264" width="3.77734375" customWidth="1"/>
    <col min="10265" max="10265" width="4.77734375" customWidth="1"/>
    <col min="10266" max="10266" width="5.77734375" customWidth="1"/>
    <col min="10497" max="10497" width="2.33203125" customWidth="1"/>
    <col min="10498" max="10498" width="5.44140625" customWidth="1"/>
    <col min="10499" max="10499" width="3.77734375" customWidth="1"/>
    <col min="10500" max="10500" width="4.77734375" customWidth="1"/>
    <col min="10501" max="10501" width="5.77734375" customWidth="1"/>
    <col min="10502" max="10502" width="3.77734375" customWidth="1"/>
    <col min="10503" max="10503" width="4.77734375" customWidth="1"/>
    <col min="10504" max="10504" width="5.77734375" customWidth="1"/>
    <col min="10505" max="10505" width="3.77734375" customWidth="1"/>
    <col min="10506" max="10506" width="4.77734375" customWidth="1"/>
    <col min="10507" max="10507" width="5.77734375" customWidth="1"/>
    <col min="10508" max="10508" width="3.77734375" customWidth="1"/>
    <col min="10509" max="10509" width="4.77734375" customWidth="1"/>
    <col min="10510" max="10510" width="5.77734375" customWidth="1"/>
    <col min="10511" max="10511" width="3.77734375" customWidth="1"/>
    <col min="10512" max="10512" width="4.77734375" customWidth="1"/>
    <col min="10513" max="10513" width="5.77734375" customWidth="1"/>
    <col min="10514" max="10514" width="3.77734375" customWidth="1"/>
    <col min="10515" max="10515" width="4.77734375" customWidth="1"/>
    <col min="10516" max="10516" width="5.77734375" customWidth="1"/>
    <col min="10517" max="10517" width="3.77734375" customWidth="1"/>
    <col min="10518" max="10518" width="4.77734375" customWidth="1"/>
    <col min="10519" max="10519" width="5.77734375" customWidth="1"/>
    <col min="10520" max="10520" width="3.77734375" customWidth="1"/>
    <col min="10521" max="10521" width="4.77734375" customWidth="1"/>
    <col min="10522" max="10522" width="5.77734375" customWidth="1"/>
    <col min="10753" max="10753" width="2.33203125" customWidth="1"/>
    <col min="10754" max="10754" width="5.44140625" customWidth="1"/>
    <col min="10755" max="10755" width="3.77734375" customWidth="1"/>
    <col min="10756" max="10756" width="4.77734375" customWidth="1"/>
    <col min="10757" max="10757" width="5.77734375" customWidth="1"/>
    <col min="10758" max="10758" width="3.77734375" customWidth="1"/>
    <col min="10759" max="10759" width="4.77734375" customWidth="1"/>
    <col min="10760" max="10760" width="5.77734375" customWidth="1"/>
    <col min="10761" max="10761" width="3.77734375" customWidth="1"/>
    <col min="10762" max="10762" width="4.77734375" customWidth="1"/>
    <col min="10763" max="10763" width="5.77734375" customWidth="1"/>
    <col min="10764" max="10764" width="3.77734375" customWidth="1"/>
    <col min="10765" max="10765" width="4.77734375" customWidth="1"/>
    <col min="10766" max="10766" width="5.77734375" customWidth="1"/>
    <col min="10767" max="10767" width="3.77734375" customWidth="1"/>
    <col min="10768" max="10768" width="4.77734375" customWidth="1"/>
    <col min="10769" max="10769" width="5.77734375" customWidth="1"/>
    <col min="10770" max="10770" width="3.77734375" customWidth="1"/>
    <col min="10771" max="10771" width="4.77734375" customWidth="1"/>
    <col min="10772" max="10772" width="5.77734375" customWidth="1"/>
    <col min="10773" max="10773" width="3.77734375" customWidth="1"/>
    <col min="10774" max="10774" width="4.77734375" customWidth="1"/>
    <col min="10775" max="10775" width="5.77734375" customWidth="1"/>
    <col min="10776" max="10776" width="3.77734375" customWidth="1"/>
    <col min="10777" max="10777" width="4.77734375" customWidth="1"/>
    <col min="10778" max="10778" width="5.77734375" customWidth="1"/>
    <col min="11009" max="11009" width="2.33203125" customWidth="1"/>
    <col min="11010" max="11010" width="5.44140625" customWidth="1"/>
    <col min="11011" max="11011" width="3.77734375" customWidth="1"/>
    <col min="11012" max="11012" width="4.77734375" customWidth="1"/>
    <col min="11013" max="11013" width="5.77734375" customWidth="1"/>
    <col min="11014" max="11014" width="3.77734375" customWidth="1"/>
    <col min="11015" max="11015" width="4.77734375" customWidth="1"/>
    <col min="11016" max="11016" width="5.77734375" customWidth="1"/>
    <col min="11017" max="11017" width="3.77734375" customWidth="1"/>
    <col min="11018" max="11018" width="4.77734375" customWidth="1"/>
    <col min="11019" max="11019" width="5.77734375" customWidth="1"/>
    <col min="11020" max="11020" width="3.77734375" customWidth="1"/>
    <col min="11021" max="11021" width="4.77734375" customWidth="1"/>
    <col min="11022" max="11022" width="5.77734375" customWidth="1"/>
    <col min="11023" max="11023" width="3.77734375" customWidth="1"/>
    <col min="11024" max="11024" width="4.77734375" customWidth="1"/>
    <col min="11025" max="11025" width="5.77734375" customWidth="1"/>
    <col min="11026" max="11026" width="3.77734375" customWidth="1"/>
    <col min="11027" max="11027" width="4.77734375" customWidth="1"/>
    <col min="11028" max="11028" width="5.77734375" customWidth="1"/>
    <col min="11029" max="11029" width="3.77734375" customWidth="1"/>
    <col min="11030" max="11030" width="4.77734375" customWidth="1"/>
    <col min="11031" max="11031" width="5.77734375" customWidth="1"/>
    <col min="11032" max="11032" width="3.77734375" customWidth="1"/>
    <col min="11033" max="11033" width="4.77734375" customWidth="1"/>
    <col min="11034" max="11034" width="5.77734375" customWidth="1"/>
    <col min="11265" max="11265" width="2.33203125" customWidth="1"/>
    <col min="11266" max="11266" width="5.44140625" customWidth="1"/>
    <col min="11267" max="11267" width="3.77734375" customWidth="1"/>
    <col min="11268" max="11268" width="4.77734375" customWidth="1"/>
    <col min="11269" max="11269" width="5.77734375" customWidth="1"/>
    <col min="11270" max="11270" width="3.77734375" customWidth="1"/>
    <col min="11271" max="11271" width="4.77734375" customWidth="1"/>
    <col min="11272" max="11272" width="5.77734375" customWidth="1"/>
    <col min="11273" max="11273" width="3.77734375" customWidth="1"/>
    <col min="11274" max="11274" width="4.77734375" customWidth="1"/>
    <col min="11275" max="11275" width="5.77734375" customWidth="1"/>
    <col min="11276" max="11276" width="3.77734375" customWidth="1"/>
    <col min="11277" max="11277" width="4.77734375" customWidth="1"/>
    <col min="11278" max="11278" width="5.77734375" customWidth="1"/>
    <col min="11279" max="11279" width="3.77734375" customWidth="1"/>
    <col min="11280" max="11280" width="4.77734375" customWidth="1"/>
    <col min="11281" max="11281" width="5.77734375" customWidth="1"/>
    <col min="11282" max="11282" width="3.77734375" customWidth="1"/>
    <col min="11283" max="11283" width="4.77734375" customWidth="1"/>
    <col min="11284" max="11284" width="5.77734375" customWidth="1"/>
    <col min="11285" max="11285" width="3.77734375" customWidth="1"/>
    <col min="11286" max="11286" width="4.77734375" customWidth="1"/>
    <col min="11287" max="11287" width="5.77734375" customWidth="1"/>
    <col min="11288" max="11288" width="3.77734375" customWidth="1"/>
    <col min="11289" max="11289" width="4.77734375" customWidth="1"/>
    <col min="11290" max="11290" width="5.77734375" customWidth="1"/>
    <col min="11521" max="11521" width="2.33203125" customWidth="1"/>
    <col min="11522" max="11522" width="5.44140625" customWidth="1"/>
    <col min="11523" max="11523" width="3.77734375" customWidth="1"/>
    <col min="11524" max="11524" width="4.77734375" customWidth="1"/>
    <col min="11525" max="11525" width="5.77734375" customWidth="1"/>
    <col min="11526" max="11526" width="3.77734375" customWidth="1"/>
    <col min="11527" max="11527" width="4.77734375" customWidth="1"/>
    <col min="11528" max="11528" width="5.77734375" customWidth="1"/>
    <col min="11529" max="11529" width="3.77734375" customWidth="1"/>
    <col min="11530" max="11530" width="4.77734375" customWidth="1"/>
    <col min="11531" max="11531" width="5.77734375" customWidth="1"/>
    <col min="11532" max="11532" width="3.77734375" customWidth="1"/>
    <col min="11533" max="11533" width="4.77734375" customWidth="1"/>
    <col min="11534" max="11534" width="5.77734375" customWidth="1"/>
    <col min="11535" max="11535" width="3.77734375" customWidth="1"/>
    <col min="11536" max="11536" width="4.77734375" customWidth="1"/>
    <col min="11537" max="11537" width="5.77734375" customWidth="1"/>
    <col min="11538" max="11538" width="3.77734375" customWidth="1"/>
    <col min="11539" max="11539" width="4.77734375" customWidth="1"/>
    <col min="11540" max="11540" width="5.77734375" customWidth="1"/>
    <col min="11541" max="11541" width="3.77734375" customWidth="1"/>
    <col min="11542" max="11542" width="4.77734375" customWidth="1"/>
    <col min="11543" max="11543" width="5.77734375" customWidth="1"/>
    <col min="11544" max="11544" width="3.77734375" customWidth="1"/>
    <col min="11545" max="11545" width="4.77734375" customWidth="1"/>
    <col min="11546" max="11546" width="5.77734375" customWidth="1"/>
    <col min="11777" max="11777" width="2.33203125" customWidth="1"/>
    <col min="11778" max="11778" width="5.44140625" customWidth="1"/>
    <col min="11779" max="11779" width="3.77734375" customWidth="1"/>
    <col min="11780" max="11780" width="4.77734375" customWidth="1"/>
    <col min="11781" max="11781" width="5.77734375" customWidth="1"/>
    <col min="11782" max="11782" width="3.77734375" customWidth="1"/>
    <col min="11783" max="11783" width="4.77734375" customWidth="1"/>
    <col min="11784" max="11784" width="5.77734375" customWidth="1"/>
    <col min="11785" max="11785" width="3.77734375" customWidth="1"/>
    <col min="11786" max="11786" width="4.77734375" customWidth="1"/>
    <col min="11787" max="11787" width="5.77734375" customWidth="1"/>
    <col min="11788" max="11788" width="3.77734375" customWidth="1"/>
    <col min="11789" max="11789" width="4.77734375" customWidth="1"/>
    <col min="11790" max="11790" width="5.77734375" customWidth="1"/>
    <col min="11791" max="11791" width="3.77734375" customWidth="1"/>
    <col min="11792" max="11792" width="4.77734375" customWidth="1"/>
    <col min="11793" max="11793" width="5.77734375" customWidth="1"/>
    <col min="11794" max="11794" width="3.77734375" customWidth="1"/>
    <col min="11795" max="11795" width="4.77734375" customWidth="1"/>
    <col min="11796" max="11796" width="5.77734375" customWidth="1"/>
    <col min="11797" max="11797" width="3.77734375" customWidth="1"/>
    <col min="11798" max="11798" width="4.77734375" customWidth="1"/>
    <col min="11799" max="11799" width="5.77734375" customWidth="1"/>
    <col min="11800" max="11800" width="3.77734375" customWidth="1"/>
    <col min="11801" max="11801" width="4.77734375" customWidth="1"/>
    <col min="11802" max="11802" width="5.77734375" customWidth="1"/>
    <col min="12033" max="12033" width="2.33203125" customWidth="1"/>
    <col min="12034" max="12034" width="5.44140625" customWidth="1"/>
    <col min="12035" max="12035" width="3.77734375" customWidth="1"/>
    <col min="12036" max="12036" width="4.77734375" customWidth="1"/>
    <col min="12037" max="12037" width="5.77734375" customWidth="1"/>
    <col min="12038" max="12038" width="3.77734375" customWidth="1"/>
    <col min="12039" max="12039" width="4.77734375" customWidth="1"/>
    <col min="12040" max="12040" width="5.77734375" customWidth="1"/>
    <col min="12041" max="12041" width="3.77734375" customWidth="1"/>
    <col min="12042" max="12042" width="4.77734375" customWidth="1"/>
    <col min="12043" max="12043" width="5.77734375" customWidth="1"/>
    <col min="12044" max="12044" width="3.77734375" customWidth="1"/>
    <col min="12045" max="12045" width="4.77734375" customWidth="1"/>
    <col min="12046" max="12046" width="5.77734375" customWidth="1"/>
    <col min="12047" max="12047" width="3.77734375" customWidth="1"/>
    <col min="12048" max="12048" width="4.77734375" customWidth="1"/>
    <col min="12049" max="12049" width="5.77734375" customWidth="1"/>
    <col min="12050" max="12050" width="3.77734375" customWidth="1"/>
    <col min="12051" max="12051" width="4.77734375" customWidth="1"/>
    <col min="12052" max="12052" width="5.77734375" customWidth="1"/>
    <col min="12053" max="12053" width="3.77734375" customWidth="1"/>
    <col min="12054" max="12054" width="4.77734375" customWidth="1"/>
    <col min="12055" max="12055" width="5.77734375" customWidth="1"/>
    <col min="12056" max="12056" width="3.77734375" customWidth="1"/>
    <col min="12057" max="12057" width="4.77734375" customWidth="1"/>
    <col min="12058" max="12058" width="5.77734375" customWidth="1"/>
    <col min="12289" max="12289" width="2.33203125" customWidth="1"/>
    <col min="12290" max="12290" width="5.44140625" customWidth="1"/>
    <col min="12291" max="12291" width="3.77734375" customWidth="1"/>
    <col min="12292" max="12292" width="4.77734375" customWidth="1"/>
    <col min="12293" max="12293" width="5.77734375" customWidth="1"/>
    <col min="12294" max="12294" width="3.77734375" customWidth="1"/>
    <col min="12295" max="12295" width="4.77734375" customWidth="1"/>
    <col min="12296" max="12296" width="5.77734375" customWidth="1"/>
    <col min="12297" max="12297" width="3.77734375" customWidth="1"/>
    <col min="12298" max="12298" width="4.77734375" customWidth="1"/>
    <col min="12299" max="12299" width="5.77734375" customWidth="1"/>
    <col min="12300" max="12300" width="3.77734375" customWidth="1"/>
    <col min="12301" max="12301" width="4.77734375" customWidth="1"/>
    <col min="12302" max="12302" width="5.77734375" customWidth="1"/>
    <col min="12303" max="12303" width="3.77734375" customWidth="1"/>
    <col min="12304" max="12304" width="4.77734375" customWidth="1"/>
    <col min="12305" max="12305" width="5.77734375" customWidth="1"/>
    <col min="12306" max="12306" width="3.77734375" customWidth="1"/>
    <col min="12307" max="12307" width="4.77734375" customWidth="1"/>
    <col min="12308" max="12308" width="5.77734375" customWidth="1"/>
    <col min="12309" max="12309" width="3.77734375" customWidth="1"/>
    <col min="12310" max="12310" width="4.77734375" customWidth="1"/>
    <col min="12311" max="12311" width="5.77734375" customWidth="1"/>
    <col min="12312" max="12312" width="3.77734375" customWidth="1"/>
    <col min="12313" max="12313" width="4.77734375" customWidth="1"/>
    <col min="12314" max="12314" width="5.77734375" customWidth="1"/>
    <col min="12545" max="12545" width="2.33203125" customWidth="1"/>
    <col min="12546" max="12546" width="5.44140625" customWidth="1"/>
    <col min="12547" max="12547" width="3.77734375" customWidth="1"/>
    <col min="12548" max="12548" width="4.77734375" customWidth="1"/>
    <col min="12549" max="12549" width="5.77734375" customWidth="1"/>
    <col min="12550" max="12550" width="3.77734375" customWidth="1"/>
    <col min="12551" max="12551" width="4.77734375" customWidth="1"/>
    <col min="12552" max="12552" width="5.77734375" customWidth="1"/>
    <col min="12553" max="12553" width="3.77734375" customWidth="1"/>
    <col min="12554" max="12554" width="4.77734375" customWidth="1"/>
    <col min="12555" max="12555" width="5.77734375" customWidth="1"/>
    <col min="12556" max="12556" width="3.77734375" customWidth="1"/>
    <col min="12557" max="12557" width="4.77734375" customWidth="1"/>
    <col min="12558" max="12558" width="5.77734375" customWidth="1"/>
    <col min="12559" max="12559" width="3.77734375" customWidth="1"/>
    <col min="12560" max="12560" width="4.77734375" customWidth="1"/>
    <col min="12561" max="12561" width="5.77734375" customWidth="1"/>
    <col min="12562" max="12562" width="3.77734375" customWidth="1"/>
    <col min="12563" max="12563" width="4.77734375" customWidth="1"/>
    <col min="12564" max="12564" width="5.77734375" customWidth="1"/>
    <col min="12565" max="12565" width="3.77734375" customWidth="1"/>
    <col min="12566" max="12566" width="4.77734375" customWidth="1"/>
    <col min="12567" max="12567" width="5.77734375" customWidth="1"/>
    <col min="12568" max="12568" width="3.77734375" customWidth="1"/>
    <col min="12569" max="12569" width="4.77734375" customWidth="1"/>
    <col min="12570" max="12570" width="5.77734375" customWidth="1"/>
    <col min="12801" max="12801" width="2.33203125" customWidth="1"/>
    <col min="12802" max="12802" width="5.44140625" customWidth="1"/>
    <col min="12803" max="12803" width="3.77734375" customWidth="1"/>
    <col min="12804" max="12804" width="4.77734375" customWidth="1"/>
    <col min="12805" max="12805" width="5.77734375" customWidth="1"/>
    <col min="12806" max="12806" width="3.77734375" customWidth="1"/>
    <col min="12807" max="12807" width="4.77734375" customWidth="1"/>
    <col min="12808" max="12808" width="5.77734375" customWidth="1"/>
    <col min="12809" max="12809" width="3.77734375" customWidth="1"/>
    <col min="12810" max="12810" width="4.77734375" customWidth="1"/>
    <col min="12811" max="12811" width="5.77734375" customWidth="1"/>
    <col min="12812" max="12812" width="3.77734375" customWidth="1"/>
    <col min="12813" max="12813" width="4.77734375" customWidth="1"/>
    <col min="12814" max="12814" width="5.77734375" customWidth="1"/>
    <col min="12815" max="12815" width="3.77734375" customWidth="1"/>
    <col min="12816" max="12816" width="4.77734375" customWidth="1"/>
    <col min="12817" max="12817" width="5.77734375" customWidth="1"/>
    <col min="12818" max="12818" width="3.77734375" customWidth="1"/>
    <col min="12819" max="12819" width="4.77734375" customWidth="1"/>
    <col min="12820" max="12820" width="5.77734375" customWidth="1"/>
    <col min="12821" max="12821" width="3.77734375" customWidth="1"/>
    <col min="12822" max="12822" width="4.77734375" customWidth="1"/>
    <col min="12823" max="12823" width="5.77734375" customWidth="1"/>
    <col min="12824" max="12824" width="3.77734375" customWidth="1"/>
    <col min="12825" max="12825" width="4.77734375" customWidth="1"/>
    <col min="12826" max="12826" width="5.77734375" customWidth="1"/>
    <col min="13057" max="13057" width="2.33203125" customWidth="1"/>
    <col min="13058" max="13058" width="5.44140625" customWidth="1"/>
    <col min="13059" max="13059" width="3.77734375" customWidth="1"/>
    <col min="13060" max="13060" width="4.77734375" customWidth="1"/>
    <col min="13061" max="13061" width="5.77734375" customWidth="1"/>
    <col min="13062" max="13062" width="3.77734375" customWidth="1"/>
    <col min="13063" max="13063" width="4.77734375" customWidth="1"/>
    <col min="13064" max="13064" width="5.77734375" customWidth="1"/>
    <col min="13065" max="13065" width="3.77734375" customWidth="1"/>
    <col min="13066" max="13066" width="4.77734375" customWidth="1"/>
    <col min="13067" max="13067" width="5.77734375" customWidth="1"/>
    <col min="13068" max="13068" width="3.77734375" customWidth="1"/>
    <col min="13069" max="13069" width="4.77734375" customWidth="1"/>
    <col min="13070" max="13070" width="5.77734375" customWidth="1"/>
    <col min="13071" max="13071" width="3.77734375" customWidth="1"/>
    <col min="13072" max="13072" width="4.77734375" customWidth="1"/>
    <col min="13073" max="13073" width="5.77734375" customWidth="1"/>
    <col min="13074" max="13074" width="3.77734375" customWidth="1"/>
    <col min="13075" max="13075" width="4.77734375" customWidth="1"/>
    <col min="13076" max="13076" width="5.77734375" customWidth="1"/>
    <col min="13077" max="13077" width="3.77734375" customWidth="1"/>
    <col min="13078" max="13078" width="4.77734375" customWidth="1"/>
    <col min="13079" max="13079" width="5.77734375" customWidth="1"/>
    <col min="13080" max="13080" width="3.77734375" customWidth="1"/>
    <col min="13081" max="13081" width="4.77734375" customWidth="1"/>
    <col min="13082" max="13082" width="5.77734375" customWidth="1"/>
    <col min="13313" max="13313" width="2.33203125" customWidth="1"/>
    <col min="13314" max="13314" width="5.44140625" customWidth="1"/>
    <col min="13315" max="13315" width="3.77734375" customWidth="1"/>
    <col min="13316" max="13316" width="4.77734375" customWidth="1"/>
    <col min="13317" max="13317" width="5.77734375" customWidth="1"/>
    <col min="13318" max="13318" width="3.77734375" customWidth="1"/>
    <col min="13319" max="13319" width="4.77734375" customWidth="1"/>
    <col min="13320" max="13320" width="5.77734375" customWidth="1"/>
    <col min="13321" max="13321" width="3.77734375" customWidth="1"/>
    <col min="13322" max="13322" width="4.77734375" customWidth="1"/>
    <col min="13323" max="13323" width="5.77734375" customWidth="1"/>
    <col min="13324" max="13324" width="3.77734375" customWidth="1"/>
    <col min="13325" max="13325" width="4.77734375" customWidth="1"/>
    <col min="13326" max="13326" width="5.77734375" customWidth="1"/>
    <col min="13327" max="13327" width="3.77734375" customWidth="1"/>
    <col min="13328" max="13328" width="4.77734375" customWidth="1"/>
    <col min="13329" max="13329" width="5.77734375" customWidth="1"/>
    <col min="13330" max="13330" width="3.77734375" customWidth="1"/>
    <col min="13331" max="13331" width="4.77734375" customWidth="1"/>
    <col min="13332" max="13332" width="5.77734375" customWidth="1"/>
    <col min="13333" max="13333" width="3.77734375" customWidth="1"/>
    <col min="13334" max="13334" width="4.77734375" customWidth="1"/>
    <col min="13335" max="13335" width="5.77734375" customWidth="1"/>
    <col min="13336" max="13336" width="3.77734375" customWidth="1"/>
    <col min="13337" max="13337" width="4.77734375" customWidth="1"/>
    <col min="13338" max="13338" width="5.77734375" customWidth="1"/>
    <col min="13569" max="13569" width="2.33203125" customWidth="1"/>
    <col min="13570" max="13570" width="5.44140625" customWidth="1"/>
    <col min="13571" max="13571" width="3.77734375" customWidth="1"/>
    <col min="13572" max="13572" width="4.77734375" customWidth="1"/>
    <col min="13573" max="13573" width="5.77734375" customWidth="1"/>
    <col min="13574" max="13574" width="3.77734375" customWidth="1"/>
    <col min="13575" max="13575" width="4.77734375" customWidth="1"/>
    <col min="13576" max="13576" width="5.77734375" customWidth="1"/>
    <col min="13577" max="13577" width="3.77734375" customWidth="1"/>
    <col min="13578" max="13578" width="4.77734375" customWidth="1"/>
    <col min="13579" max="13579" width="5.77734375" customWidth="1"/>
    <col min="13580" max="13580" width="3.77734375" customWidth="1"/>
    <col min="13581" max="13581" width="4.77734375" customWidth="1"/>
    <col min="13582" max="13582" width="5.77734375" customWidth="1"/>
    <col min="13583" max="13583" width="3.77734375" customWidth="1"/>
    <col min="13584" max="13584" width="4.77734375" customWidth="1"/>
    <col min="13585" max="13585" width="5.77734375" customWidth="1"/>
    <col min="13586" max="13586" width="3.77734375" customWidth="1"/>
    <col min="13587" max="13587" width="4.77734375" customWidth="1"/>
    <col min="13588" max="13588" width="5.77734375" customWidth="1"/>
    <col min="13589" max="13589" width="3.77734375" customWidth="1"/>
    <col min="13590" max="13590" width="4.77734375" customWidth="1"/>
    <col min="13591" max="13591" width="5.77734375" customWidth="1"/>
    <col min="13592" max="13592" width="3.77734375" customWidth="1"/>
    <col min="13593" max="13593" width="4.77734375" customWidth="1"/>
    <col min="13594" max="13594" width="5.77734375" customWidth="1"/>
    <col min="13825" max="13825" width="2.33203125" customWidth="1"/>
    <col min="13826" max="13826" width="5.44140625" customWidth="1"/>
    <col min="13827" max="13827" width="3.77734375" customWidth="1"/>
    <col min="13828" max="13828" width="4.77734375" customWidth="1"/>
    <col min="13829" max="13829" width="5.77734375" customWidth="1"/>
    <col min="13830" max="13830" width="3.77734375" customWidth="1"/>
    <col min="13831" max="13831" width="4.77734375" customWidth="1"/>
    <col min="13832" max="13832" width="5.77734375" customWidth="1"/>
    <col min="13833" max="13833" width="3.77734375" customWidth="1"/>
    <col min="13834" max="13834" width="4.77734375" customWidth="1"/>
    <col min="13835" max="13835" width="5.77734375" customWidth="1"/>
    <col min="13836" max="13836" width="3.77734375" customWidth="1"/>
    <col min="13837" max="13837" width="4.77734375" customWidth="1"/>
    <col min="13838" max="13838" width="5.77734375" customWidth="1"/>
    <col min="13839" max="13839" width="3.77734375" customWidth="1"/>
    <col min="13840" max="13840" width="4.77734375" customWidth="1"/>
    <col min="13841" max="13841" width="5.77734375" customWidth="1"/>
    <col min="13842" max="13842" width="3.77734375" customWidth="1"/>
    <col min="13843" max="13843" width="4.77734375" customWidth="1"/>
    <col min="13844" max="13844" width="5.77734375" customWidth="1"/>
    <col min="13845" max="13845" width="3.77734375" customWidth="1"/>
    <col min="13846" max="13846" width="4.77734375" customWidth="1"/>
    <col min="13847" max="13847" width="5.77734375" customWidth="1"/>
    <col min="13848" max="13848" width="3.77734375" customWidth="1"/>
    <col min="13849" max="13849" width="4.77734375" customWidth="1"/>
    <col min="13850" max="13850" width="5.77734375" customWidth="1"/>
    <col min="14081" max="14081" width="2.33203125" customWidth="1"/>
    <col min="14082" max="14082" width="5.44140625" customWidth="1"/>
    <col min="14083" max="14083" width="3.77734375" customWidth="1"/>
    <col min="14084" max="14084" width="4.77734375" customWidth="1"/>
    <col min="14085" max="14085" width="5.77734375" customWidth="1"/>
    <col min="14086" max="14086" width="3.77734375" customWidth="1"/>
    <col min="14087" max="14087" width="4.77734375" customWidth="1"/>
    <col min="14088" max="14088" width="5.77734375" customWidth="1"/>
    <col min="14089" max="14089" width="3.77734375" customWidth="1"/>
    <col min="14090" max="14090" width="4.77734375" customWidth="1"/>
    <col min="14091" max="14091" width="5.77734375" customWidth="1"/>
    <col min="14092" max="14092" width="3.77734375" customWidth="1"/>
    <col min="14093" max="14093" width="4.77734375" customWidth="1"/>
    <col min="14094" max="14094" width="5.77734375" customWidth="1"/>
    <col min="14095" max="14095" width="3.77734375" customWidth="1"/>
    <col min="14096" max="14096" width="4.77734375" customWidth="1"/>
    <col min="14097" max="14097" width="5.77734375" customWidth="1"/>
    <col min="14098" max="14098" width="3.77734375" customWidth="1"/>
    <col min="14099" max="14099" width="4.77734375" customWidth="1"/>
    <col min="14100" max="14100" width="5.77734375" customWidth="1"/>
    <col min="14101" max="14101" width="3.77734375" customWidth="1"/>
    <col min="14102" max="14102" width="4.77734375" customWidth="1"/>
    <col min="14103" max="14103" width="5.77734375" customWidth="1"/>
    <col min="14104" max="14104" width="3.77734375" customWidth="1"/>
    <col min="14105" max="14105" width="4.77734375" customWidth="1"/>
    <col min="14106" max="14106" width="5.77734375" customWidth="1"/>
    <col min="14337" max="14337" width="2.33203125" customWidth="1"/>
    <col min="14338" max="14338" width="5.44140625" customWidth="1"/>
    <col min="14339" max="14339" width="3.77734375" customWidth="1"/>
    <col min="14340" max="14340" width="4.77734375" customWidth="1"/>
    <col min="14341" max="14341" width="5.77734375" customWidth="1"/>
    <col min="14342" max="14342" width="3.77734375" customWidth="1"/>
    <col min="14343" max="14343" width="4.77734375" customWidth="1"/>
    <col min="14344" max="14344" width="5.77734375" customWidth="1"/>
    <col min="14345" max="14345" width="3.77734375" customWidth="1"/>
    <col min="14346" max="14346" width="4.77734375" customWidth="1"/>
    <col min="14347" max="14347" width="5.77734375" customWidth="1"/>
    <col min="14348" max="14348" width="3.77734375" customWidth="1"/>
    <col min="14349" max="14349" width="4.77734375" customWidth="1"/>
    <col min="14350" max="14350" width="5.77734375" customWidth="1"/>
    <col min="14351" max="14351" width="3.77734375" customWidth="1"/>
    <col min="14352" max="14352" width="4.77734375" customWidth="1"/>
    <col min="14353" max="14353" width="5.77734375" customWidth="1"/>
    <col min="14354" max="14354" width="3.77734375" customWidth="1"/>
    <col min="14355" max="14355" width="4.77734375" customWidth="1"/>
    <col min="14356" max="14356" width="5.77734375" customWidth="1"/>
    <col min="14357" max="14357" width="3.77734375" customWidth="1"/>
    <col min="14358" max="14358" width="4.77734375" customWidth="1"/>
    <col min="14359" max="14359" width="5.77734375" customWidth="1"/>
    <col min="14360" max="14360" width="3.77734375" customWidth="1"/>
    <col min="14361" max="14361" width="4.77734375" customWidth="1"/>
    <col min="14362" max="14362" width="5.77734375" customWidth="1"/>
    <col min="14593" max="14593" width="2.33203125" customWidth="1"/>
    <col min="14594" max="14594" width="5.44140625" customWidth="1"/>
    <col min="14595" max="14595" width="3.77734375" customWidth="1"/>
    <col min="14596" max="14596" width="4.77734375" customWidth="1"/>
    <col min="14597" max="14597" width="5.77734375" customWidth="1"/>
    <col min="14598" max="14598" width="3.77734375" customWidth="1"/>
    <col min="14599" max="14599" width="4.77734375" customWidth="1"/>
    <col min="14600" max="14600" width="5.77734375" customWidth="1"/>
    <col min="14601" max="14601" width="3.77734375" customWidth="1"/>
    <col min="14602" max="14602" width="4.77734375" customWidth="1"/>
    <col min="14603" max="14603" width="5.77734375" customWidth="1"/>
    <col min="14604" max="14604" width="3.77734375" customWidth="1"/>
    <col min="14605" max="14605" width="4.77734375" customWidth="1"/>
    <col min="14606" max="14606" width="5.77734375" customWidth="1"/>
    <col min="14607" max="14607" width="3.77734375" customWidth="1"/>
    <col min="14608" max="14608" width="4.77734375" customWidth="1"/>
    <col min="14609" max="14609" width="5.77734375" customWidth="1"/>
    <col min="14610" max="14610" width="3.77734375" customWidth="1"/>
    <col min="14611" max="14611" width="4.77734375" customWidth="1"/>
    <col min="14612" max="14612" width="5.77734375" customWidth="1"/>
    <col min="14613" max="14613" width="3.77734375" customWidth="1"/>
    <col min="14614" max="14614" width="4.77734375" customWidth="1"/>
    <col min="14615" max="14615" width="5.77734375" customWidth="1"/>
    <col min="14616" max="14616" width="3.77734375" customWidth="1"/>
    <col min="14617" max="14617" width="4.77734375" customWidth="1"/>
    <col min="14618" max="14618" width="5.77734375" customWidth="1"/>
    <col min="14849" max="14849" width="2.33203125" customWidth="1"/>
    <col min="14850" max="14850" width="5.44140625" customWidth="1"/>
    <col min="14851" max="14851" width="3.77734375" customWidth="1"/>
    <col min="14852" max="14852" width="4.77734375" customWidth="1"/>
    <col min="14853" max="14853" width="5.77734375" customWidth="1"/>
    <col min="14854" max="14854" width="3.77734375" customWidth="1"/>
    <col min="14855" max="14855" width="4.77734375" customWidth="1"/>
    <col min="14856" max="14856" width="5.77734375" customWidth="1"/>
    <col min="14857" max="14857" width="3.77734375" customWidth="1"/>
    <col min="14858" max="14858" width="4.77734375" customWidth="1"/>
    <col min="14859" max="14859" width="5.77734375" customWidth="1"/>
    <col min="14860" max="14860" width="3.77734375" customWidth="1"/>
    <col min="14861" max="14861" width="4.77734375" customWidth="1"/>
    <col min="14862" max="14862" width="5.77734375" customWidth="1"/>
    <col min="14863" max="14863" width="3.77734375" customWidth="1"/>
    <col min="14864" max="14864" width="4.77734375" customWidth="1"/>
    <col min="14865" max="14865" width="5.77734375" customWidth="1"/>
    <col min="14866" max="14866" width="3.77734375" customWidth="1"/>
    <col min="14867" max="14867" width="4.77734375" customWidth="1"/>
    <col min="14868" max="14868" width="5.77734375" customWidth="1"/>
    <col min="14869" max="14869" width="3.77734375" customWidth="1"/>
    <col min="14870" max="14870" width="4.77734375" customWidth="1"/>
    <col min="14871" max="14871" width="5.77734375" customWidth="1"/>
    <col min="14872" max="14872" width="3.77734375" customWidth="1"/>
    <col min="14873" max="14873" width="4.77734375" customWidth="1"/>
    <col min="14874" max="14874" width="5.77734375" customWidth="1"/>
    <col min="15105" max="15105" width="2.33203125" customWidth="1"/>
    <col min="15106" max="15106" width="5.44140625" customWidth="1"/>
    <col min="15107" max="15107" width="3.77734375" customWidth="1"/>
    <col min="15108" max="15108" width="4.77734375" customWidth="1"/>
    <col min="15109" max="15109" width="5.77734375" customWidth="1"/>
    <col min="15110" max="15110" width="3.77734375" customWidth="1"/>
    <col min="15111" max="15111" width="4.77734375" customWidth="1"/>
    <col min="15112" max="15112" width="5.77734375" customWidth="1"/>
    <col min="15113" max="15113" width="3.77734375" customWidth="1"/>
    <col min="15114" max="15114" width="4.77734375" customWidth="1"/>
    <col min="15115" max="15115" width="5.77734375" customWidth="1"/>
    <col min="15116" max="15116" width="3.77734375" customWidth="1"/>
    <col min="15117" max="15117" width="4.77734375" customWidth="1"/>
    <col min="15118" max="15118" width="5.77734375" customWidth="1"/>
    <col min="15119" max="15119" width="3.77734375" customWidth="1"/>
    <col min="15120" max="15120" width="4.77734375" customWidth="1"/>
    <col min="15121" max="15121" width="5.77734375" customWidth="1"/>
    <col min="15122" max="15122" width="3.77734375" customWidth="1"/>
    <col min="15123" max="15123" width="4.77734375" customWidth="1"/>
    <col min="15124" max="15124" width="5.77734375" customWidth="1"/>
    <col min="15125" max="15125" width="3.77734375" customWidth="1"/>
    <col min="15126" max="15126" width="4.77734375" customWidth="1"/>
    <col min="15127" max="15127" width="5.77734375" customWidth="1"/>
    <col min="15128" max="15128" width="3.77734375" customWidth="1"/>
    <col min="15129" max="15129" width="4.77734375" customWidth="1"/>
    <col min="15130" max="15130" width="5.77734375" customWidth="1"/>
    <col min="15361" max="15361" width="2.33203125" customWidth="1"/>
    <col min="15362" max="15362" width="5.44140625" customWidth="1"/>
    <col min="15363" max="15363" width="3.77734375" customWidth="1"/>
    <col min="15364" max="15364" width="4.77734375" customWidth="1"/>
    <col min="15365" max="15365" width="5.77734375" customWidth="1"/>
    <col min="15366" max="15366" width="3.77734375" customWidth="1"/>
    <col min="15367" max="15367" width="4.77734375" customWidth="1"/>
    <col min="15368" max="15368" width="5.77734375" customWidth="1"/>
    <col min="15369" max="15369" width="3.77734375" customWidth="1"/>
    <col min="15370" max="15370" width="4.77734375" customWidth="1"/>
    <col min="15371" max="15371" width="5.77734375" customWidth="1"/>
    <col min="15372" max="15372" width="3.77734375" customWidth="1"/>
    <col min="15373" max="15373" width="4.77734375" customWidth="1"/>
    <col min="15374" max="15374" width="5.77734375" customWidth="1"/>
    <col min="15375" max="15375" width="3.77734375" customWidth="1"/>
    <col min="15376" max="15376" width="4.77734375" customWidth="1"/>
    <col min="15377" max="15377" width="5.77734375" customWidth="1"/>
    <col min="15378" max="15378" width="3.77734375" customWidth="1"/>
    <col min="15379" max="15379" width="4.77734375" customWidth="1"/>
    <col min="15380" max="15380" width="5.77734375" customWidth="1"/>
    <col min="15381" max="15381" width="3.77734375" customWidth="1"/>
    <col min="15382" max="15382" width="4.77734375" customWidth="1"/>
    <col min="15383" max="15383" width="5.77734375" customWidth="1"/>
    <col min="15384" max="15384" width="3.77734375" customWidth="1"/>
    <col min="15385" max="15385" width="4.77734375" customWidth="1"/>
    <col min="15386" max="15386" width="5.77734375" customWidth="1"/>
    <col min="15617" max="15617" width="2.33203125" customWidth="1"/>
    <col min="15618" max="15618" width="5.44140625" customWidth="1"/>
    <col min="15619" max="15619" width="3.77734375" customWidth="1"/>
    <col min="15620" max="15620" width="4.77734375" customWidth="1"/>
    <col min="15621" max="15621" width="5.77734375" customWidth="1"/>
    <col min="15622" max="15622" width="3.77734375" customWidth="1"/>
    <col min="15623" max="15623" width="4.77734375" customWidth="1"/>
    <col min="15624" max="15624" width="5.77734375" customWidth="1"/>
    <col min="15625" max="15625" width="3.77734375" customWidth="1"/>
    <col min="15626" max="15626" width="4.77734375" customWidth="1"/>
    <col min="15627" max="15627" width="5.77734375" customWidth="1"/>
    <col min="15628" max="15628" width="3.77734375" customWidth="1"/>
    <col min="15629" max="15629" width="4.77734375" customWidth="1"/>
    <col min="15630" max="15630" width="5.77734375" customWidth="1"/>
    <col min="15631" max="15631" width="3.77734375" customWidth="1"/>
    <col min="15632" max="15632" width="4.77734375" customWidth="1"/>
    <col min="15633" max="15633" width="5.77734375" customWidth="1"/>
    <col min="15634" max="15634" width="3.77734375" customWidth="1"/>
    <col min="15635" max="15635" width="4.77734375" customWidth="1"/>
    <col min="15636" max="15636" width="5.77734375" customWidth="1"/>
    <col min="15637" max="15637" width="3.77734375" customWidth="1"/>
    <col min="15638" max="15638" width="4.77734375" customWidth="1"/>
    <col min="15639" max="15639" width="5.77734375" customWidth="1"/>
    <col min="15640" max="15640" width="3.77734375" customWidth="1"/>
    <col min="15641" max="15641" width="4.77734375" customWidth="1"/>
    <col min="15642" max="15642" width="5.77734375" customWidth="1"/>
    <col min="15873" max="15873" width="2.33203125" customWidth="1"/>
    <col min="15874" max="15874" width="5.44140625" customWidth="1"/>
    <col min="15875" max="15875" width="3.77734375" customWidth="1"/>
    <col min="15876" max="15876" width="4.77734375" customWidth="1"/>
    <col min="15877" max="15877" width="5.77734375" customWidth="1"/>
    <col min="15878" max="15878" width="3.77734375" customWidth="1"/>
    <col min="15879" max="15879" width="4.77734375" customWidth="1"/>
    <col min="15880" max="15880" width="5.77734375" customWidth="1"/>
    <col min="15881" max="15881" width="3.77734375" customWidth="1"/>
    <col min="15882" max="15882" width="4.77734375" customWidth="1"/>
    <col min="15883" max="15883" width="5.77734375" customWidth="1"/>
    <col min="15884" max="15884" width="3.77734375" customWidth="1"/>
    <col min="15885" max="15885" width="4.77734375" customWidth="1"/>
    <col min="15886" max="15886" width="5.77734375" customWidth="1"/>
    <col min="15887" max="15887" width="3.77734375" customWidth="1"/>
    <col min="15888" max="15888" width="4.77734375" customWidth="1"/>
    <col min="15889" max="15889" width="5.77734375" customWidth="1"/>
    <col min="15890" max="15890" width="3.77734375" customWidth="1"/>
    <col min="15891" max="15891" width="4.77734375" customWidth="1"/>
    <col min="15892" max="15892" width="5.77734375" customWidth="1"/>
    <col min="15893" max="15893" width="3.77734375" customWidth="1"/>
    <col min="15894" max="15894" width="4.77734375" customWidth="1"/>
    <col min="15895" max="15895" width="5.77734375" customWidth="1"/>
    <col min="15896" max="15896" width="3.77734375" customWidth="1"/>
    <col min="15897" max="15897" width="4.77734375" customWidth="1"/>
    <col min="15898" max="15898" width="5.77734375" customWidth="1"/>
    <col min="16129" max="16129" width="2.33203125" customWidth="1"/>
    <col min="16130" max="16130" width="5.44140625" customWidth="1"/>
    <col min="16131" max="16131" width="3.77734375" customWidth="1"/>
    <col min="16132" max="16132" width="4.77734375" customWidth="1"/>
    <col min="16133" max="16133" width="5.77734375" customWidth="1"/>
    <col min="16134" max="16134" width="3.77734375" customWidth="1"/>
    <col min="16135" max="16135" width="4.77734375" customWidth="1"/>
    <col min="16136" max="16136" width="5.77734375" customWidth="1"/>
    <col min="16137" max="16137" width="3.77734375" customWidth="1"/>
    <col min="16138" max="16138" width="4.77734375" customWidth="1"/>
    <col min="16139" max="16139" width="5.77734375" customWidth="1"/>
    <col min="16140" max="16140" width="3.77734375" customWidth="1"/>
    <col min="16141" max="16141" width="4.77734375" customWidth="1"/>
    <col min="16142" max="16142" width="5.77734375" customWidth="1"/>
    <col min="16143" max="16143" width="3.77734375" customWidth="1"/>
    <col min="16144" max="16144" width="4.77734375" customWidth="1"/>
    <col min="16145" max="16145" width="5.77734375" customWidth="1"/>
    <col min="16146" max="16146" width="3.77734375" customWidth="1"/>
    <col min="16147" max="16147" width="4.77734375" customWidth="1"/>
    <col min="16148" max="16148" width="5.77734375" customWidth="1"/>
    <col min="16149" max="16149" width="3.77734375" customWidth="1"/>
    <col min="16150" max="16150" width="4.77734375" customWidth="1"/>
    <col min="16151" max="16151" width="5.77734375" customWidth="1"/>
    <col min="16152" max="16152" width="3.77734375" customWidth="1"/>
    <col min="16153" max="16153" width="4.77734375" customWidth="1"/>
    <col min="16154" max="16154" width="5.77734375" customWidth="1"/>
  </cols>
  <sheetData>
    <row r="1" spans="1:26">
      <c r="A1" s="52"/>
    </row>
    <row r="2" spans="1:26" s="9" customFormat="1" ht="45" customHeight="1" thickBot="1">
      <c r="A2" s="52"/>
      <c r="B2" s="10"/>
      <c r="C2" s="10"/>
      <c r="D2" s="10"/>
      <c r="E2" s="113" t="s">
        <v>65</v>
      </c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49" t="s">
        <v>43</v>
      </c>
      <c r="V2" s="49"/>
      <c r="W2" s="49"/>
      <c r="X2" s="49"/>
      <c r="Y2" s="49"/>
      <c r="Z2" s="49"/>
    </row>
    <row r="3" spans="1:26" s="9" customFormat="1" ht="14.25" thickTop="1">
      <c r="A3" s="52"/>
      <c r="B3" s="107" t="s">
        <v>62</v>
      </c>
      <c r="C3" s="107"/>
      <c r="D3" s="10"/>
      <c r="E3" s="10"/>
      <c r="F3" s="108" t="s">
        <v>66</v>
      </c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B5" s="7" t="s">
        <v>29</v>
      </c>
      <c r="C5" s="2"/>
      <c r="D5" s="3" t="s">
        <v>30</v>
      </c>
      <c r="E5" s="4"/>
      <c r="F5" s="2"/>
      <c r="G5" s="3" t="s">
        <v>31</v>
      </c>
      <c r="H5" s="4"/>
      <c r="I5" s="2"/>
      <c r="J5" s="3" t="s">
        <v>32</v>
      </c>
      <c r="K5" s="4"/>
      <c r="L5" s="2"/>
      <c r="M5" s="3" t="s">
        <v>33</v>
      </c>
      <c r="N5" s="4"/>
      <c r="O5" s="2"/>
      <c r="P5" s="3" t="s">
        <v>34</v>
      </c>
      <c r="Q5" s="4"/>
      <c r="R5" s="2"/>
      <c r="S5" s="3" t="s">
        <v>35</v>
      </c>
      <c r="T5" s="4"/>
      <c r="U5" s="2"/>
      <c r="V5" s="3" t="s">
        <v>36</v>
      </c>
      <c r="W5" s="4"/>
      <c r="X5" s="2"/>
      <c r="Y5" s="3" t="s">
        <v>37</v>
      </c>
      <c r="Z5" s="4"/>
    </row>
    <row r="6" spans="1:26" ht="14.25" thickBot="1">
      <c r="B6" s="6" t="s">
        <v>38</v>
      </c>
      <c r="C6" s="5" t="s">
        <v>39</v>
      </c>
      <c r="D6" s="5" t="s">
        <v>40</v>
      </c>
      <c r="E6" s="5" t="s">
        <v>41</v>
      </c>
      <c r="F6" s="5" t="s">
        <v>39</v>
      </c>
      <c r="G6" s="5" t="s">
        <v>40</v>
      </c>
      <c r="H6" s="5" t="s">
        <v>41</v>
      </c>
      <c r="I6" s="5" t="s">
        <v>39</v>
      </c>
      <c r="J6" s="5" t="s">
        <v>40</v>
      </c>
      <c r="K6" s="5" t="s">
        <v>41</v>
      </c>
      <c r="L6" s="5" t="s">
        <v>39</v>
      </c>
      <c r="M6" s="5" t="s">
        <v>40</v>
      </c>
      <c r="N6" s="5" t="s">
        <v>41</v>
      </c>
      <c r="O6" s="5" t="s">
        <v>39</v>
      </c>
      <c r="P6" s="5" t="s">
        <v>40</v>
      </c>
      <c r="Q6" s="5" t="s">
        <v>41</v>
      </c>
      <c r="R6" s="5" t="s">
        <v>39</v>
      </c>
      <c r="S6" s="5" t="s">
        <v>40</v>
      </c>
      <c r="T6" s="5" t="s">
        <v>41</v>
      </c>
      <c r="U6" s="5" t="s">
        <v>39</v>
      </c>
      <c r="V6" s="5" t="s">
        <v>40</v>
      </c>
      <c r="W6" s="5" t="s">
        <v>41</v>
      </c>
      <c r="X6" s="5" t="s">
        <v>39</v>
      </c>
      <c r="Y6" s="5" t="s">
        <v>40</v>
      </c>
      <c r="Z6" s="5" t="s">
        <v>41</v>
      </c>
    </row>
    <row r="7" spans="1:26" s="70" customFormat="1" ht="13.5" customHeight="1" thickTop="1">
      <c r="A7" s="109">
        <v>2</v>
      </c>
      <c r="B7" s="12" t="s">
        <v>22</v>
      </c>
      <c r="C7" s="63" t="str">
        <f>[1]결승기록지!$C$11</f>
        <v>이재혁</v>
      </c>
      <c r="D7" s="64" t="str">
        <f>[1]결승기록지!$E$11</f>
        <v>충남체육고</v>
      </c>
      <c r="E7" s="26" t="str">
        <f>[1]결승기록지!$F$11</f>
        <v>10.46CR</v>
      </c>
      <c r="F7" s="24" t="str">
        <f>[1]결승기록지!$C$12</f>
        <v>김량희</v>
      </c>
      <c r="G7" s="25" t="str">
        <f>[1]결승기록지!$E$12</f>
        <v>전북체육고</v>
      </c>
      <c r="H7" s="26" t="str">
        <f>[1]결승기록지!$F$12</f>
        <v>10.62CR</v>
      </c>
      <c r="I7" s="24" t="str">
        <f>[1]결승기록지!$C$13</f>
        <v>김동암</v>
      </c>
      <c r="J7" s="25" t="str">
        <f>[1]결승기록지!$E$13</f>
        <v>서울체육고</v>
      </c>
      <c r="K7" s="26" t="str">
        <f>[1]결승기록지!$F$13</f>
        <v>10.74</v>
      </c>
      <c r="L7" s="24" t="str">
        <f>[1]결승기록지!$C$14</f>
        <v>노호진</v>
      </c>
      <c r="M7" s="25" t="str">
        <f>[1]결승기록지!$E$14</f>
        <v>대구체육고</v>
      </c>
      <c r="N7" s="26" t="str">
        <f>[1]결승기록지!$F$14</f>
        <v>10.74</v>
      </c>
      <c r="O7" s="24" t="str">
        <f>[1]결승기록지!$C$15</f>
        <v>이동현</v>
      </c>
      <c r="P7" s="25" t="str">
        <f>[1]결승기록지!$E$15</f>
        <v>남녕고</v>
      </c>
      <c r="Q7" s="26" t="str">
        <f>[1]결승기록지!$F$15</f>
        <v>10.76</v>
      </c>
      <c r="R7" s="24" t="str">
        <f>[1]결승기록지!$C$16</f>
        <v>이태화</v>
      </c>
      <c r="S7" s="25" t="str">
        <f>[1]결승기록지!$E$16</f>
        <v>동인천고</v>
      </c>
      <c r="T7" s="26" t="str">
        <f>[1]결승기록지!$F$16</f>
        <v>10.90</v>
      </c>
      <c r="U7" s="24" t="str">
        <f>[1]결승기록지!$C$17</f>
        <v>하승원</v>
      </c>
      <c r="V7" s="25" t="str">
        <f>[1]결승기록지!$E$18</f>
        <v>대전체육고</v>
      </c>
      <c r="W7" s="26" t="str">
        <f>[1]결승기록지!$F$17</f>
        <v>10.93</v>
      </c>
      <c r="X7" s="24"/>
      <c r="Y7" s="25"/>
      <c r="Z7" s="26"/>
    </row>
    <row r="8" spans="1:26" s="70" customFormat="1" ht="13.5" customHeight="1">
      <c r="A8" s="109"/>
      <c r="B8" s="13" t="s">
        <v>21</v>
      </c>
      <c r="C8" s="37"/>
      <c r="D8" s="38" t="str">
        <f>[1]결승기록지!$G$8</f>
        <v>0.6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39"/>
    </row>
    <row r="9" spans="1:26" s="70" customFormat="1" ht="13.5" customHeight="1">
      <c r="A9" s="109">
        <v>3</v>
      </c>
      <c r="B9" s="14" t="s">
        <v>23</v>
      </c>
      <c r="C9" s="34" t="str">
        <f>[2]결승기록지!$C$11</f>
        <v>김준성</v>
      </c>
      <c r="D9" s="35" t="str">
        <f>[2]결승기록지!$E$11</f>
        <v>동광고</v>
      </c>
      <c r="E9" s="36" t="str">
        <f>[2]결승기록지!$F$11</f>
        <v>21.82</v>
      </c>
      <c r="F9" s="34" t="str">
        <f>[2]결승기록지!$C$12</f>
        <v>이동현</v>
      </c>
      <c r="G9" s="35" t="str">
        <f>[2]결승기록지!$E$12</f>
        <v>남녕고</v>
      </c>
      <c r="H9" s="36" t="str">
        <f>[2]결승기록지!$F$12</f>
        <v>22.15</v>
      </c>
      <c r="I9" s="34" t="str">
        <f>[2]결승기록지!$C$13</f>
        <v>김은섭</v>
      </c>
      <c r="J9" s="35" t="str">
        <f>[2]결승기록지!$E$13</f>
        <v>서울체육고</v>
      </c>
      <c r="K9" s="36" t="str">
        <f>[2]결승기록지!$F$13</f>
        <v>22.21</v>
      </c>
      <c r="L9" s="34" t="str">
        <f>[2]결승기록지!$C$14</f>
        <v>박권</v>
      </c>
      <c r="M9" s="35" t="str">
        <f>[2]결승기록지!$E$14</f>
        <v>동인천고</v>
      </c>
      <c r="N9" s="36" t="str">
        <f>[2]결승기록지!$F$14</f>
        <v>22.23</v>
      </c>
      <c r="O9" s="34" t="str">
        <f>[2]결승기록지!$C$15</f>
        <v>노호진</v>
      </c>
      <c r="P9" s="35" t="str">
        <f>[2]결승기록지!$E$15</f>
        <v>대구체육고</v>
      </c>
      <c r="Q9" s="36" t="str">
        <f>[2]결승기록지!$F$15</f>
        <v>22.23</v>
      </c>
      <c r="R9" s="34" t="str">
        <f>[2]결승기록지!$C$16</f>
        <v>이태화</v>
      </c>
      <c r="S9" s="35" t="str">
        <f>[2]결승기록지!$E$16</f>
        <v>동인천고</v>
      </c>
      <c r="T9" s="36" t="str">
        <f>[2]결승기록지!$F$16</f>
        <v>22.40</v>
      </c>
      <c r="U9" s="34" t="str">
        <f>[2]결승기록지!$C$17</f>
        <v>윤여준</v>
      </c>
      <c r="V9" s="35" t="str">
        <f>[2]결승기록지!$E$17</f>
        <v>충남체육고</v>
      </c>
      <c r="W9" s="36" t="str">
        <f>[2]결승기록지!$F$17</f>
        <v>22.58</v>
      </c>
      <c r="X9" s="34"/>
      <c r="Y9" s="35"/>
      <c r="Z9" s="36"/>
    </row>
    <row r="10" spans="1:26" s="70" customFormat="1" ht="13.5" customHeight="1">
      <c r="A10" s="109"/>
      <c r="B10" s="13" t="s">
        <v>21</v>
      </c>
      <c r="C10" s="37"/>
      <c r="D10" s="38" t="str">
        <f>[2]결승기록지!$G$8</f>
        <v>1.5</v>
      </c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39"/>
    </row>
    <row r="11" spans="1:26" s="70" customFormat="1" ht="13.5" customHeight="1">
      <c r="A11" s="51">
        <v>1</v>
      </c>
      <c r="B11" s="15" t="s">
        <v>44</v>
      </c>
      <c r="C11" s="27" t="str">
        <f>[3]결승기록지!$C$11</f>
        <v>김준성</v>
      </c>
      <c r="D11" s="28" t="str">
        <f>[3]결승기록지!$E$11</f>
        <v>동광고</v>
      </c>
      <c r="E11" s="29" t="str">
        <f>[3]결승기록지!$F$11</f>
        <v>48.86</v>
      </c>
      <c r="F11" s="27" t="str">
        <f>[3]결승기록지!$C$12</f>
        <v>박권</v>
      </c>
      <c r="G11" s="28" t="str">
        <f>[3]결승기록지!$E$12</f>
        <v>동인천고</v>
      </c>
      <c r="H11" s="29" t="str">
        <f>[3]결승기록지!$F$12</f>
        <v>50.14</v>
      </c>
      <c r="I11" s="27" t="str">
        <f>[3]결승기록지!$C$13</f>
        <v>이진영</v>
      </c>
      <c r="J11" s="28" t="str">
        <f>[3]결승기록지!$E$13</f>
        <v>심원고</v>
      </c>
      <c r="K11" s="29" t="str">
        <f>[3]결승기록지!$F$13</f>
        <v>50.24</v>
      </c>
      <c r="L11" s="27" t="str">
        <f>[3]결승기록지!$C$14</f>
        <v>정윤성</v>
      </c>
      <c r="M11" s="28" t="str">
        <f>[3]결승기록지!$E$14</f>
        <v>충남체육고</v>
      </c>
      <c r="N11" s="29" t="str">
        <f>[3]결승기록지!$F$14</f>
        <v>50.68</v>
      </c>
      <c r="O11" s="27" t="str">
        <f>[3]결승기록지!$C$15</f>
        <v>박상민</v>
      </c>
      <c r="P11" s="28" t="str">
        <f>[3]결승기록지!$E$15</f>
        <v>서울체육고</v>
      </c>
      <c r="Q11" s="29" t="str">
        <f>[3]결승기록지!$F$15</f>
        <v>51.34</v>
      </c>
      <c r="R11" s="27" t="str">
        <f>[3]결승기록지!$C$16</f>
        <v>김진형</v>
      </c>
      <c r="S11" s="28" t="str">
        <f>[3]결승기록지!$E$16</f>
        <v>충남체육고</v>
      </c>
      <c r="T11" s="29" t="str">
        <f>[3]결승기록지!$F$16</f>
        <v>51.56</v>
      </c>
      <c r="U11" s="27" t="str">
        <f>[3]결승기록지!$C$17</f>
        <v>전유민</v>
      </c>
      <c r="V11" s="28" t="str">
        <f>[3]결승기록지!$E$17</f>
        <v>서울체육고</v>
      </c>
      <c r="W11" s="29" t="str">
        <f>[3]결승기록지!$F$17</f>
        <v>52.80</v>
      </c>
      <c r="X11" s="27"/>
      <c r="Y11" s="28"/>
      <c r="Z11" s="29"/>
    </row>
    <row r="12" spans="1:26" s="70" customFormat="1" ht="13.5" customHeight="1">
      <c r="A12" s="51">
        <v>3</v>
      </c>
      <c r="B12" s="15" t="s">
        <v>24</v>
      </c>
      <c r="C12" s="27" t="str">
        <f>[4]결승기록지!$C$11</f>
        <v>김진만</v>
      </c>
      <c r="D12" s="28" t="str">
        <f>[4]결승기록지!$E$11</f>
        <v>충현고</v>
      </c>
      <c r="E12" s="29" t="str">
        <f>[4]결승기록지!$F$11</f>
        <v>1:56.30</v>
      </c>
      <c r="F12" s="27" t="str">
        <f>[4]결승기록지!$C$12</f>
        <v>유길상</v>
      </c>
      <c r="G12" s="28" t="str">
        <f>[4]결승기록지!$E$12</f>
        <v>충남체육고</v>
      </c>
      <c r="H12" s="29" t="str">
        <f>[4]결승기록지!$F$12</f>
        <v>1:57.91</v>
      </c>
      <c r="I12" s="27" t="str">
        <f>[4]결승기록지!$C$13</f>
        <v>김효빈</v>
      </c>
      <c r="J12" s="28" t="str">
        <f>[4]결승기록지!$E$13</f>
        <v>울산스포츠과학고</v>
      </c>
      <c r="K12" s="29" t="str">
        <f>[4]결승기록지!$F$13</f>
        <v>2:00.08</v>
      </c>
      <c r="L12" s="27" t="str">
        <f>[4]결승기록지!$C$14</f>
        <v>신현우</v>
      </c>
      <c r="M12" s="28" t="str">
        <f>[4]결승기록지!$E$14</f>
        <v>영광공업고</v>
      </c>
      <c r="N12" s="29" t="str">
        <f>[4]결승기록지!$F$14</f>
        <v>2:02.38</v>
      </c>
      <c r="O12" s="27" t="str">
        <f>[4]결승기록지!$C$15</f>
        <v>김성호</v>
      </c>
      <c r="P12" s="28" t="str">
        <f>[4]결승기록지!$E$15</f>
        <v>충남체육고</v>
      </c>
      <c r="Q12" s="29" t="str">
        <f>[4]결승기록지!$F$15</f>
        <v>2:03.87</v>
      </c>
      <c r="R12" s="27" t="str">
        <f>[4]결승기록지!$C$16</f>
        <v>황승하</v>
      </c>
      <c r="S12" s="28" t="str">
        <f>[4]결승기록지!$E$16</f>
        <v>경북체육고</v>
      </c>
      <c r="T12" s="29" t="str">
        <f>[4]결승기록지!$F$16</f>
        <v>2:17.26</v>
      </c>
      <c r="U12" s="27"/>
      <c r="V12" s="28"/>
      <c r="W12" s="29"/>
      <c r="X12" s="27"/>
      <c r="Y12" s="28"/>
      <c r="Z12" s="29"/>
    </row>
    <row r="13" spans="1:26" s="70" customFormat="1" ht="13.5" customHeight="1">
      <c r="A13" s="71">
        <v>4</v>
      </c>
      <c r="B13" s="15" t="s">
        <v>45</v>
      </c>
      <c r="C13" s="27" t="str">
        <f>[5]결승기록지!$C$11</f>
        <v>황보한빈</v>
      </c>
      <c r="D13" s="28" t="str">
        <f>[5]결승기록지!$E$11</f>
        <v>경북체육고</v>
      </c>
      <c r="E13" s="72" t="str">
        <f>[5]결승기록지!$F$11</f>
        <v>4:00.17</v>
      </c>
      <c r="F13" s="27" t="str">
        <f>[5]결승기록지!$C$12</f>
        <v>김본규</v>
      </c>
      <c r="G13" s="28" t="str">
        <f>[5]결승기록지!$E$12</f>
        <v>경북체육고</v>
      </c>
      <c r="H13" s="72" t="str">
        <f>[5]결승기록지!$F$12</f>
        <v>4:01.37</v>
      </c>
      <c r="I13" s="27" t="str">
        <f>[5]결승기록지!$C$13</f>
        <v>한승엽</v>
      </c>
      <c r="J13" s="28" t="str">
        <f>[5]결승기록지!$E$13</f>
        <v>배문고</v>
      </c>
      <c r="K13" s="72" t="str">
        <f>[5]결승기록지!$F$13</f>
        <v>4:02.31</v>
      </c>
      <c r="L13" s="27" t="str">
        <f>[5]결승기록지!$C$14</f>
        <v>이범수</v>
      </c>
      <c r="M13" s="28" t="str">
        <f>[5]결승기록지!$E$14</f>
        <v>충현고</v>
      </c>
      <c r="N13" s="72" t="str">
        <f>[5]결승기록지!$F$14</f>
        <v>4:06.11</v>
      </c>
      <c r="O13" s="27" t="str">
        <f>[5]결승기록지!$C$15</f>
        <v>심규현</v>
      </c>
      <c r="P13" s="28" t="str">
        <f>[5]결승기록지!$E$15</f>
        <v>배문고</v>
      </c>
      <c r="Q13" s="72" t="str">
        <f>[5]결승기록지!$F$15</f>
        <v>4:06.33</v>
      </c>
      <c r="R13" s="27" t="str">
        <f>[5]결승기록지!$C$16</f>
        <v>김은혁</v>
      </c>
      <c r="S13" s="28" t="str">
        <f>[5]결승기록지!$E$16</f>
        <v>배문고</v>
      </c>
      <c r="T13" s="72" t="str">
        <f>[5]결승기록지!$F$16</f>
        <v>4:08.49</v>
      </c>
      <c r="U13" s="27" t="str">
        <f>[5]결승기록지!$C$17</f>
        <v>김진만</v>
      </c>
      <c r="V13" s="28" t="str">
        <f>[5]결승기록지!$E$17</f>
        <v>충현고</v>
      </c>
      <c r="W13" s="72" t="str">
        <f>[5]결승기록지!$F$17</f>
        <v>4:08.52</v>
      </c>
      <c r="X13" s="27" t="str">
        <f>[5]결승기록지!$C$18</f>
        <v>허태성</v>
      </c>
      <c r="Y13" s="28" t="str">
        <f>[5]결승기록지!$E$18</f>
        <v>배문고</v>
      </c>
      <c r="Z13" s="72" t="str">
        <f>[5]결승기록지!$F$18</f>
        <v>4:10.18</v>
      </c>
    </row>
    <row r="14" spans="1:26" s="70" customFormat="1" ht="13.5" customHeight="1">
      <c r="A14" s="51">
        <v>1</v>
      </c>
      <c r="B14" s="15" t="s">
        <v>46</v>
      </c>
      <c r="C14" s="17" t="str">
        <f>[6]결승기록지!$C$11</f>
        <v>유진서</v>
      </c>
      <c r="D14" s="18" t="str">
        <f>[6]결승기록지!$E$11</f>
        <v>충북체육고</v>
      </c>
      <c r="E14" s="58" t="str">
        <f>[6]결승기록지!$F$11</f>
        <v>15:09.23</v>
      </c>
      <c r="F14" s="17" t="str">
        <f>[6]결승기록지!$C$12</f>
        <v>심규현</v>
      </c>
      <c r="G14" s="18" t="str">
        <f>[6]결승기록지!$E$12</f>
        <v>배문고</v>
      </c>
      <c r="H14" s="58" t="str">
        <f>[6]결승기록지!$F$12</f>
        <v>15:09.83</v>
      </c>
      <c r="I14" s="17" t="str">
        <f>[6]결승기록지!$C$13</f>
        <v>한승엽</v>
      </c>
      <c r="J14" s="18" t="str">
        <f>[6]결승기록지!$E$12</f>
        <v>배문고</v>
      </c>
      <c r="K14" s="58" t="str">
        <f>[6]결승기록지!$F$13</f>
        <v>15:11.40</v>
      </c>
      <c r="L14" s="17" t="str">
        <f>[6]결승기록지!$C$14</f>
        <v>김본규</v>
      </c>
      <c r="M14" s="18" t="str">
        <f>[6]결승기록지!$E$14</f>
        <v>경북체육고</v>
      </c>
      <c r="N14" s="58" t="str">
        <f>[6]결승기록지!$F$14</f>
        <v>15:19.79</v>
      </c>
      <c r="O14" s="17" t="str">
        <f>[6]결승기록지!$C$15</f>
        <v>김상태</v>
      </c>
      <c r="P14" s="18" t="str">
        <f>[6]결승기록지!$E$15</f>
        <v>인천체육고</v>
      </c>
      <c r="Q14" s="58" t="str">
        <f>[6]결승기록지!$F$15</f>
        <v>15:19.99</v>
      </c>
      <c r="R14" s="17" t="str">
        <f>[6]결승기록지!$C$16</f>
        <v>김홍민</v>
      </c>
      <c r="S14" s="18" t="str">
        <f>[6]결승기록지!$E$16</f>
        <v>배문고</v>
      </c>
      <c r="T14" s="58" t="str">
        <f>[6]결승기록지!$F$16</f>
        <v>15:20.96</v>
      </c>
      <c r="U14" s="17" t="str">
        <f>[6]결승기록지!$C$17</f>
        <v>허태성</v>
      </c>
      <c r="V14" s="18" t="str">
        <f>[6]결승기록지!$E$17</f>
        <v>배문고</v>
      </c>
      <c r="W14" s="58" t="str">
        <f>[6]결승기록지!$F$17</f>
        <v>15:26.22</v>
      </c>
      <c r="X14" s="17" t="str">
        <f>[6]결승기록지!$C$18</f>
        <v>김시온</v>
      </c>
      <c r="Y14" s="18" t="str">
        <f>[6]결승기록지!$E$18</f>
        <v>배문고</v>
      </c>
      <c r="Z14" s="58" t="str">
        <f>[6]결승기록지!$F$18</f>
        <v>15:44.92</v>
      </c>
    </row>
    <row r="15" spans="1:26" s="70" customFormat="1" ht="13.5" customHeight="1">
      <c r="A15" s="109">
        <v>2</v>
      </c>
      <c r="B15" s="14" t="s">
        <v>47</v>
      </c>
      <c r="C15" s="34" t="str">
        <f>[7]결승기록지!$C$11</f>
        <v>김현태</v>
      </c>
      <c r="D15" s="35" t="str">
        <f>[7]결승기록지!$E$11</f>
        <v>대구체육고</v>
      </c>
      <c r="E15" s="36" t="str">
        <f>[7]결승기록지!$F$11</f>
        <v>14.86</v>
      </c>
      <c r="F15" s="73" t="str">
        <f>[7]결승기록지!$C$12</f>
        <v>장윤성</v>
      </c>
      <c r="G15" s="35" t="str">
        <f>[7]결승기록지!$E$12</f>
        <v>경기모바일과학고</v>
      </c>
      <c r="H15" s="36" t="str">
        <f>[7]결승기록지!$F$12</f>
        <v>15.21</v>
      </c>
      <c r="I15" s="73" t="str">
        <f>[7]결승기록지!$C$13</f>
        <v>신의진</v>
      </c>
      <c r="J15" s="35" t="str">
        <f>[7]결승기록지!$E$13</f>
        <v>경남체육고</v>
      </c>
      <c r="K15" s="36" t="str">
        <f>[7]결승기록지!$F$13</f>
        <v>15.40</v>
      </c>
      <c r="L15" s="73" t="str">
        <f>[7]결승기록지!$C$14</f>
        <v>최호석</v>
      </c>
      <c r="M15" s="35" t="str">
        <f>[7]결승기록지!$E$14</f>
        <v>서울체육고</v>
      </c>
      <c r="N15" s="36" t="str">
        <f>[7]결승기록지!$F$14</f>
        <v>15.76</v>
      </c>
      <c r="O15" s="73" t="str">
        <f>[7]결승기록지!$C$15</f>
        <v>최현식</v>
      </c>
      <c r="P15" s="35" t="str">
        <f>[7]결승기록지!$E$15</f>
        <v>대구체육고</v>
      </c>
      <c r="Q15" s="36" t="str">
        <f>[7]결승기록지!$F$15</f>
        <v>16.47</v>
      </c>
      <c r="R15" s="73"/>
      <c r="S15" s="35"/>
      <c r="T15" s="36"/>
      <c r="U15" s="73"/>
      <c r="V15" s="35"/>
      <c r="W15" s="36"/>
      <c r="X15" s="20"/>
      <c r="Y15" s="21"/>
      <c r="Z15" s="22"/>
    </row>
    <row r="16" spans="1:26" s="70" customFormat="1" ht="13.5" customHeight="1">
      <c r="A16" s="109"/>
      <c r="B16" s="13" t="s">
        <v>21</v>
      </c>
      <c r="C16" s="37"/>
      <c r="D16" s="38" t="str">
        <f>[7]결승기록지!$G$8</f>
        <v>2.1</v>
      </c>
      <c r="E16" s="103" t="str">
        <f>[7]결승기록지!$G$11</f>
        <v>참고기록</v>
      </c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39"/>
    </row>
    <row r="17" spans="1:26" s="70" customFormat="1" ht="13.5" customHeight="1">
      <c r="A17" s="51">
        <v>3</v>
      </c>
      <c r="B17" s="15" t="s">
        <v>48</v>
      </c>
      <c r="C17" s="17" t="str">
        <f>[8]결승기록지!$C$11</f>
        <v>류성우</v>
      </c>
      <c r="D17" s="18" t="str">
        <f>[8]결승기록지!$E$11</f>
        <v>경북체육고</v>
      </c>
      <c r="E17" s="19" t="str">
        <f>[8]결승기록지!$F$11</f>
        <v>56.32</v>
      </c>
      <c r="F17" s="17" t="str">
        <f>[8]결승기록지!$C$12</f>
        <v>박상민</v>
      </c>
      <c r="G17" s="18" t="str">
        <f>[8]결승기록지!$E$12</f>
        <v>서울체육고</v>
      </c>
      <c r="H17" s="19" t="str">
        <f>[8]결승기록지!$F$12</f>
        <v>56.67</v>
      </c>
      <c r="I17" s="17" t="str">
        <f>[8]결승기록지!$C$13</f>
        <v>신찬이</v>
      </c>
      <c r="J17" s="18" t="str">
        <f>[8]결승기록지!$E$13</f>
        <v>전북체육고</v>
      </c>
      <c r="K17" s="19" t="str">
        <f>[8]결승기록지!$F$13</f>
        <v>57.31</v>
      </c>
      <c r="L17" s="17" t="str">
        <f>[8]결승기록지!$C$14</f>
        <v>정기표</v>
      </c>
      <c r="M17" s="18" t="str">
        <f>[8]결승기록지!$E$14</f>
        <v>함양제일고</v>
      </c>
      <c r="N17" s="19" t="str">
        <f>[8]결승기록지!$F$14</f>
        <v>58.47</v>
      </c>
      <c r="O17" s="17" t="str">
        <f>[8]결승기록지!$C$15</f>
        <v>김태형</v>
      </c>
      <c r="P17" s="18" t="str">
        <f>[8]결승기록지!$E$15</f>
        <v>대전체육고</v>
      </c>
      <c r="Q17" s="19" t="str">
        <f>[8]결승기록지!$F$15</f>
        <v>58.72</v>
      </c>
      <c r="R17" s="17" t="str">
        <f>[8]결승기록지!$C$16</f>
        <v>최현식</v>
      </c>
      <c r="S17" s="18" t="str">
        <f>[8]결승기록지!$E$16</f>
        <v>대구체육고</v>
      </c>
      <c r="T17" s="19" t="str">
        <f>[8]결승기록지!$F$16</f>
        <v>59.53</v>
      </c>
      <c r="U17" s="17" t="str">
        <f>[8]결승기록지!$C$17</f>
        <v>김현준</v>
      </c>
      <c r="V17" s="18" t="str">
        <f>[8]결승기록지!$E$17</f>
        <v>전북체육고</v>
      </c>
      <c r="W17" s="19" t="str">
        <f>[8]결승기록지!$F$17</f>
        <v>1:03.00</v>
      </c>
      <c r="X17" s="17"/>
      <c r="Y17" s="18"/>
      <c r="Z17" s="19"/>
    </row>
    <row r="18" spans="1:26" s="70" customFormat="1" ht="13.5" customHeight="1">
      <c r="A18" s="51">
        <v>3</v>
      </c>
      <c r="B18" s="15" t="s">
        <v>49</v>
      </c>
      <c r="C18" s="17" t="str">
        <f>[9]결승기록지!$C$11</f>
        <v>김상태</v>
      </c>
      <c r="D18" s="18" t="str">
        <f>[9]결승기록지!$E$11</f>
        <v>인천체육고</v>
      </c>
      <c r="E18" s="19" t="str">
        <f>[9]결승기록지!$F$11</f>
        <v>09:41.18</v>
      </c>
      <c r="F18" s="17" t="str">
        <f>[9]결승기록지!$C$12</f>
        <v>정민국</v>
      </c>
      <c r="G18" s="18" t="str">
        <f>[9]결승기록지!$E$12</f>
        <v>경북체육고</v>
      </c>
      <c r="H18" s="75" t="str">
        <f>[9]결승기록지!$F$12</f>
        <v>09:45.41</v>
      </c>
      <c r="I18" s="17" t="str">
        <f>[9]결승기록지!$C$13</f>
        <v>정승균</v>
      </c>
      <c r="J18" s="18" t="str">
        <f>[9]결승기록지!$E$13</f>
        <v>대전체육고</v>
      </c>
      <c r="K18" s="75" t="str">
        <f>[9]결승기록지!$F$13</f>
        <v>10:00.56</v>
      </c>
      <c r="L18" s="17" t="str">
        <f>[9]결승기록지!$C$14</f>
        <v>김하준</v>
      </c>
      <c r="M18" s="18" t="str">
        <f>[9]결승기록지!$E$14</f>
        <v>강릉명륜고</v>
      </c>
      <c r="N18" s="19" t="str">
        <f>[9]결승기록지!$F$14</f>
        <v>10:09.42</v>
      </c>
      <c r="O18" s="17" t="str">
        <f>[9]결승기록지!$C$15</f>
        <v>정승호</v>
      </c>
      <c r="P18" s="18" t="str">
        <f>[9]결승기록지!$E$15</f>
        <v>서울체육고</v>
      </c>
      <c r="Q18" s="76" t="str">
        <f>[9]결승기록지!$F$15</f>
        <v>10:18.17</v>
      </c>
      <c r="R18" s="17"/>
      <c r="S18" s="18"/>
      <c r="T18" s="19"/>
      <c r="U18" s="17"/>
      <c r="V18" s="18"/>
      <c r="W18" s="19"/>
      <c r="X18" s="17"/>
      <c r="Y18" s="18"/>
      <c r="Z18" s="19"/>
    </row>
    <row r="19" spans="1:26" s="70" customFormat="1" ht="13.5" customHeight="1">
      <c r="A19" s="51">
        <v>4</v>
      </c>
      <c r="B19" s="15" t="s">
        <v>64</v>
      </c>
      <c r="C19" s="17" t="str">
        <f>[10]결승기록지!$C$11</f>
        <v>김홍성</v>
      </c>
      <c r="D19" s="18" t="str">
        <f>[10]결승기록지!$E$11</f>
        <v>배문고</v>
      </c>
      <c r="E19" s="19" t="str">
        <f>[10]결승기록지!$F$11</f>
        <v>23:27.22</v>
      </c>
      <c r="F19" s="17" t="str">
        <f>[10]결승기록지!$C$12</f>
        <v>심재찬</v>
      </c>
      <c r="G19" s="18" t="str">
        <f>[10]결승기록지!$E$12</f>
        <v>심원고</v>
      </c>
      <c r="H19" s="19" t="str">
        <f>[10]결승기록지!$F$12</f>
        <v>23:52.13</v>
      </c>
      <c r="I19" s="17" t="str">
        <f>[10]결승기록지!$C$13</f>
        <v>김민규</v>
      </c>
      <c r="J19" s="18" t="str">
        <f>[10]결승기록지!$E$13</f>
        <v>충남체육고</v>
      </c>
      <c r="K19" s="19" t="str">
        <f>[10]결승기록지!$F$13</f>
        <v>25:00.14</v>
      </c>
      <c r="L19" s="17" t="str">
        <f>[10]결승기록지!$C$14</f>
        <v>서찬영</v>
      </c>
      <c r="M19" s="18" t="str">
        <f>[10]결승기록지!$E$15</f>
        <v>경북체육고</v>
      </c>
      <c r="N19" s="19" t="str">
        <f>[10]결승기록지!$F$14</f>
        <v>29:38.14</v>
      </c>
      <c r="O19" s="17"/>
      <c r="P19" s="18"/>
      <c r="Q19" s="19"/>
      <c r="R19" s="17"/>
      <c r="S19" s="18"/>
      <c r="T19" s="19"/>
      <c r="U19" s="17"/>
      <c r="V19" s="18"/>
      <c r="W19" s="19"/>
      <c r="X19" s="17"/>
      <c r="Y19" s="18"/>
      <c r="Z19" s="19"/>
    </row>
    <row r="20" spans="1:26" s="70" customFormat="1" ht="13.5" customHeight="1">
      <c r="A20" s="109">
        <v>4</v>
      </c>
      <c r="B20" s="14" t="s">
        <v>16</v>
      </c>
      <c r="C20" s="20"/>
      <c r="D20" s="21" t="str">
        <f>[11]결승기록지!$E$11</f>
        <v>경복고</v>
      </c>
      <c r="E20" s="22" t="str">
        <f>[11]결승기록지!$F$11</f>
        <v>42.52</v>
      </c>
      <c r="F20" s="20"/>
      <c r="G20" s="21" t="str">
        <f>[11]결승기록지!$E$12</f>
        <v>전북체육고</v>
      </c>
      <c r="H20" s="22" t="str">
        <f>[11]결승기록지!$F$12</f>
        <v>43.22</v>
      </c>
      <c r="I20" s="20"/>
      <c r="J20" s="21" t="str">
        <f>[11]결승기록지!$E$13</f>
        <v>은행고</v>
      </c>
      <c r="K20" s="22" t="str">
        <f>[11]결승기록지!$F$13</f>
        <v>43.28</v>
      </c>
      <c r="L20" s="20"/>
      <c r="M20" s="21" t="str">
        <f>[11]결승기록지!$E$14</f>
        <v>인천체육고</v>
      </c>
      <c r="N20" s="22" t="str">
        <f>[11]결승기록지!$F$14</f>
        <v>43.34</v>
      </c>
      <c r="O20" s="20"/>
      <c r="P20" s="21" t="str">
        <f>[11]결승기록지!$E$15</f>
        <v>동인천고</v>
      </c>
      <c r="Q20" s="22" t="str">
        <f>[11]결승기록지!$F$15</f>
        <v>43.38</v>
      </c>
      <c r="R20" s="20"/>
      <c r="S20" s="21" t="str">
        <f>[11]결승기록지!$E$16</f>
        <v>남녕고</v>
      </c>
      <c r="T20" s="22" t="str">
        <f>[11]결승기록지!$F$16</f>
        <v>43.40</v>
      </c>
      <c r="U20" s="20"/>
      <c r="V20" s="21" t="str">
        <f>[11]결승기록지!$E$17</f>
        <v>충북체육고</v>
      </c>
      <c r="W20" s="22" t="str">
        <f>[11]결승기록지!$F$17</f>
        <v>43.89</v>
      </c>
      <c r="X20" s="20"/>
      <c r="Y20" s="21"/>
      <c r="Z20" s="22"/>
    </row>
    <row r="21" spans="1:26" s="70" customFormat="1" ht="13.5" customHeight="1">
      <c r="A21" s="109"/>
      <c r="B21" s="13"/>
      <c r="C21" s="119" t="str">
        <f>[11]결승기록지!$C$11</f>
        <v>이석원 최현수 주영찬 우인섭</v>
      </c>
      <c r="D21" s="120"/>
      <c r="E21" s="121"/>
      <c r="F21" s="110" t="str">
        <f>[11]결승기록지!$C$12</f>
        <v>신찬이 김량희 김현준 김명범</v>
      </c>
      <c r="G21" s="111"/>
      <c r="H21" s="112"/>
      <c r="I21" s="110" t="str">
        <f>[11]결승기록지!$C$13</f>
        <v>이상훈 정지원 정안성 하승원</v>
      </c>
      <c r="J21" s="111"/>
      <c r="K21" s="112"/>
      <c r="L21" s="110" t="str">
        <f>[11]결승기록지!$C$14</f>
        <v>김문섭 김민우 김태현 이상훈</v>
      </c>
      <c r="M21" s="111"/>
      <c r="N21" s="112"/>
      <c r="O21" s="110" t="str">
        <f>[11]결승기록지!$C$15</f>
        <v>최영환 이태화 김현 박권</v>
      </c>
      <c r="P21" s="111"/>
      <c r="Q21" s="112"/>
      <c r="R21" s="110" t="str">
        <f>[11]결승기록지!$C$16</f>
        <v>문지원 이동현 고재혁 고수완</v>
      </c>
      <c r="S21" s="111"/>
      <c r="T21" s="112"/>
      <c r="U21" s="110" t="str">
        <f>[11]결승기록지!$C$17</f>
        <v>임동건 조민우 임승호 박성현</v>
      </c>
      <c r="V21" s="111"/>
      <c r="W21" s="112"/>
      <c r="X21" s="110"/>
      <c r="Y21" s="111"/>
      <c r="Z21" s="112"/>
    </row>
    <row r="22" spans="1:26" s="70" customFormat="1" ht="13.5" customHeight="1">
      <c r="A22" s="115">
        <v>5</v>
      </c>
      <c r="B22" s="14" t="s">
        <v>50</v>
      </c>
      <c r="C22" s="20"/>
      <c r="D22" s="21" t="str">
        <f>[12]결승기록지!$E$11</f>
        <v>충남체육고</v>
      </c>
      <c r="E22" s="22" t="str">
        <f>[12]결승기록지!$F$11</f>
        <v>3:22.48</v>
      </c>
      <c r="F22" s="20"/>
      <c r="G22" s="21" t="str">
        <f>[12]결승기록지!$E$12</f>
        <v>서울체육고</v>
      </c>
      <c r="H22" s="22" t="str">
        <f>[12]결승기록지!$F$12</f>
        <v>3:23.17</v>
      </c>
      <c r="I22" s="20"/>
      <c r="J22" s="21" t="str">
        <f>[12]결승기록지!$E$13</f>
        <v>은행고</v>
      </c>
      <c r="K22" s="22" t="str">
        <f>[12]결승기록지!$F$13</f>
        <v>3:24.10</v>
      </c>
      <c r="L22" s="20"/>
      <c r="M22" s="21" t="str">
        <f>[12]결승기록지!$E$14</f>
        <v>동인천고</v>
      </c>
      <c r="N22" s="22" t="str">
        <f>[12]결승기록지!$F$14</f>
        <v>3:29.03</v>
      </c>
      <c r="O22" s="20"/>
      <c r="P22" s="21" t="str">
        <f>[12]결승기록지!$E$15</f>
        <v>남녕고</v>
      </c>
      <c r="Q22" s="22" t="str">
        <f>[12]결승기록지!$F$15</f>
        <v>3:29.75</v>
      </c>
      <c r="R22" s="20"/>
      <c r="S22" s="21" t="str">
        <f>[12]결승기록지!$E$16</f>
        <v>충북체육고</v>
      </c>
      <c r="T22" s="22" t="str">
        <f>[12]결승기록지!$F$16</f>
        <v>3:30.42</v>
      </c>
      <c r="U22" s="20"/>
      <c r="V22" s="21"/>
      <c r="W22" s="22"/>
      <c r="X22" s="20"/>
      <c r="Y22" s="21"/>
      <c r="Z22" s="22"/>
    </row>
    <row r="23" spans="1:26" s="70" customFormat="1" ht="13.5" customHeight="1">
      <c r="A23" s="115"/>
      <c r="B23" s="13"/>
      <c r="C23" s="116" t="str">
        <f>[12]결승기록지!$C$11</f>
        <v>정윤성 신재혁 윤겸재 김진형</v>
      </c>
      <c r="D23" s="117"/>
      <c r="E23" s="118"/>
      <c r="F23" s="116" t="str">
        <f>[12]결승기록지!$C$12</f>
        <v xml:space="preserve">김준민 전유민 최호석 박상민 </v>
      </c>
      <c r="G23" s="117"/>
      <c r="H23" s="118"/>
      <c r="I23" s="116" t="str">
        <f>[12]결승기록지!$C$13</f>
        <v>하승원 정안성 정지원 김세현</v>
      </c>
      <c r="J23" s="117"/>
      <c r="K23" s="118"/>
      <c r="L23" s="116" t="str">
        <f>[12]결승기록지!$C$14</f>
        <v>이태화 김현 최영환 박권</v>
      </c>
      <c r="M23" s="117"/>
      <c r="N23" s="118"/>
      <c r="O23" s="116" t="str">
        <f>[12]결승기록지!$C$15</f>
        <v>고재혁 이동현 이건재 고수완</v>
      </c>
      <c r="P23" s="117"/>
      <c r="Q23" s="118"/>
      <c r="R23" s="116" t="str">
        <f>[12]결승기록지!$C$16</f>
        <v>이덕하 조민우 임동건 송형근</v>
      </c>
      <c r="S23" s="117"/>
      <c r="T23" s="118"/>
      <c r="U23" s="110"/>
      <c r="V23" s="111"/>
      <c r="W23" s="112"/>
      <c r="X23" s="110"/>
      <c r="Y23" s="111"/>
      <c r="Z23" s="112"/>
    </row>
    <row r="24" spans="1:26" s="70" customFormat="1" ht="13.5" customHeight="1">
      <c r="A24" s="52">
        <v>2</v>
      </c>
      <c r="B24" s="14" t="s">
        <v>25</v>
      </c>
      <c r="C24" s="20" t="str">
        <f>[13]높이!$C$11</f>
        <v>최진우</v>
      </c>
      <c r="D24" s="21" t="str">
        <f>[13]높이!$E$11</f>
        <v>울산스포츠과학고</v>
      </c>
      <c r="E24" s="22" t="str">
        <f>[13]높이!$F$11</f>
        <v>2.10</v>
      </c>
      <c r="F24" s="20" t="str">
        <f>[13]높이!$C$12</f>
        <v>임예찬</v>
      </c>
      <c r="G24" s="21" t="str">
        <f>[13]높이!$E$12</f>
        <v>전북체육고</v>
      </c>
      <c r="H24" s="22" t="str">
        <f>[13]높이!$F$12</f>
        <v>1.85</v>
      </c>
      <c r="I24" s="20" t="str">
        <f>[13]높이!$C$13</f>
        <v>이재윤</v>
      </c>
      <c r="J24" s="21" t="str">
        <f>[13]높이!$E$13</f>
        <v>포항두호고</v>
      </c>
      <c r="K24" s="22" t="str">
        <f>[13]높이!$F$13</f>
        <v>1.80</v>
      </c>
      <c r="L24" s="20"/>
      <c r="M24" s="21"/>
      <c r="N24" s="22"/>
      <c r="O24" s="20"/>
      <c r="P24" s="21"/>
      <c r="Q24" s="22"/>
      <c r="R24" s="20"/>
      <c r="S24" s="21"/>
      <c r="T24" s="22"/>
      <c r="U24" s="20"/>
      <c r="V24" s="21"/>
      <c r="W24" s="22"/>
      <c r="X24" s="20"/>
      <c r="Y24" s="21"/>
      <c r="Z24" s="22"/>
    </row>
    <row r="25" spans="1:26" s="70" customFormat="1" ht="13.5" customHeight="1">
      <c r="A25" s="51"/>
      <c r="B25" s="15" t="s">
        <v>51</v>
      </c>
      <c r="C25" s="65" t="s">
        <v>68</v>
      </c>
      <c r="D25" s="102" t="s">
        <v>68</v>
      </c>
      <c r="E25" s="66" t="s">
        <v>68</v>
      </c>
      <c r="F25" s="65" t="s">
        <v>68</v>
      </c>
      <c r="G25" s="102" t="s">
        <v>68</v>
      </c>
      <c r="H25" s="66" t="s">
        <v>68</v>
      </c>
      <c r="I25" s="17"/>
      <c r="J25" s="18"/>
      <c r="K25" s="19"/>
      <c r="L25" s="17"/>
      <c r="M25" s="18"/>
      <c r="N25" s="19"/>
      <c r="O25" s="17"/>
      <c r="P25" s="18"/>
      <c r="Q25" s="19"/>
      <c r="R25" s="17"/>
      <c r="S25" s="18"/>
      <c r="T25" s="19"/>
      <c r="U25" s="17"/>
      <c r="V25" s="18"/>
      <c r="W25" s="19"/>
      <c r="X25" s="17"/>
      <c r="Y25" s="18"/>
      <c r="Z25" s="19"/>
    </row>
    <row r="26" spans="1:26" s="70" customFormat="1" ht="13.5" customHeight="1">
      <c r="A26" s="109">
        <v>2</v>
      </c>
      <c r="B26" s="14" t="s">
        <v>26</v>
      </c>
      <c r="C26" s="20" t="str">
        <f>[13]멀리!$C$11</f>
        <v>이찬형</v>
      </c>
      <c r="D26" s="21" t="str">
        <f>[13]멀리!$E$11</f>
        <v>대전체육고</v>
      </c>
      <c r="E26" s="22" t="str">
        <f>[13]멀리!$F$11</f>
        <v>6.68</v>
      </c>
      <c r="F26" s="20" t="str">
        <f>[13]멀리!$C$12</f>
        <v>이건재</v>
      </c>
      <c r="G26" s="21" t="str">
        <f>[13]멀리!$E$12</f>
        <v>남녕고</v>
      </c>
      <c r="H26" s="22" t="str">
        <f>[13]멀리!$F$12</f>
        <v>6.67</v>
      </c>
      <c r="I26" s="20" t="str">
        <f>[13]멀리!$C$13</f>
        <v>장예찬</v>
      </c>
      <c r="J26" s="21" t="str">
        <f>[13]멀리!$E$13</f>
        <v>광양하이텍고</v>
      </c>
      <c r="K26" s="22" t="str">
        <f>[13]멀리!$F$13</f>
        <v>6.59</v>
      </c>
      <c r="L26" s="20" t="str">
        <f>[13]멀리!$C$14</f>
        <v>김현종</v>
      </c>
      <c r="M26" s="21" t="str">
        <f>[13]멀리!$E$14</f>
        <v>충현고</v>
      </c>
      <c r="N26" s="22" t="str">
        <f>[13]멀리!$F$14</f>
        <v>6.58</v>
      </c>
      <c r="O26" s="20" t="str">
        <f>[13]멀리!$C$15</f>
        <v>이상훈</v>
      </c>
      <c r="P26" s="21" t="str">
        <f>[13]멀리!$E$15</f>
        <v>경기모바일과학고</v>
      </c>
      <c r="Q26" s="22" t="str">
        <f>[13]멀리!$F$15</f>
        <v>6.50</v>
      </c>
      <c r="R26" s="20" t="str">
        <f>[13]멀리!$C$16</f>
        <v>이혜성</v>
      </c>
      <c r="S26" s="21" t="str">
        <f>[13]멀리!$E$16</f>
        <v>경기모바일과학고</v>
      </c>
      <c r="T26" s="22" t="str">
        <f>[13]멀리!$F$16</f>
        <v>6.43</v>
      </c>
      <c r="U26" s="20" t="str">
        <f>[13]멀리!$C$17</f>
        <v>김지환</v>
      </c>
      <c r="V26" s="21" t="str">
        <f>[13]멀리!$E$17</f>
        <v>경기모바일과학고</v>
      </c>
      <c r="W26" s="77" t="str">
        <f>[13]멀리!$F$17</f>
        <v>6.38</v>
      </c>
      <c r="X26" s="20" t="str">
        <f>[13]멀리!$C$18</f>
        <v>정진엽</v>
      </c>
      <c r="Y26" s="21" t="str">
        <f>[13]멀리!$E$18</f>
        <v>충남체육고</v>
      </c>
      <c r="Z26" s="22" t="str">
        <f>[13]멀리!$F$18</f>
        <v>6.23</v>
      </c>
    </row>
    <row r="27" spans="1:26" s="70" customFormat="1" ht="13.5" customHeight="1">
      <c r="A27" s="109"/>
      <c r="B27" s="13" t="s">
        <v>21</v>
      </c>
      <c r="C27" s="41"/>
      <c r="D27" s="78" t="str">
        <f>[13]멀리!$G$11</f>
        <v>-0.7</v>
      </c>
      <c r="E27" s="43"/>
      <c r="F27" s="41"/>
      <c r="G27" s="42" t="str">
        <f>[13]멀리!$G$12</f>
        <v>-1.6</v>
      </c>
      <c r="H27" s="43"/>
      <c r="I27" s="41"/>
      <c r="J27" s="42" t="str">
        <f>[13]멀리!$G$13</f>
        <v>0.6</v>
      </c>
      <c r="K27" s="43"/>
      <c r="L27" s="41"/>
      <c r="M27" s="42" t="str">
        <f>[13]멀리!$G$14</f>
        <v>-0.3</v>
      </c>
      <c r="N27" s="43"/>
      <c r="O27" s="41"/>
      <c r="P27" s="42" t="str">
        <f>[13]멀리!$G$15</f>
        <v>-1.2</v>
      </c>
      <c r="Q27" s="43"/>
      <c r="R27" s="41"/>
      <c r="S27" s="42" t="str">
        <f>[13]멀리!$G$16</f>
        <v>0.0</v>
      </c>
      <c r="T27" s="62"/>
      <c r="U27" s="48"/>
      <c r="V27" s="79" t="str">
        <f>[13]멀리!$G$17</f>
        <v>0.4</v>
      </c>
      <c r="W27" s="43"/>
      <c r="X27" s="41"/>
      <c r="Y27" s="80" t="str">
        <f>[13]멀리!$G$18</f>
        <v>-1.5</v>
      </c>
      <c r="Z27" s="43"/>
    </row>
    <row r="28" spans="1:26" s="70" customFormat="1" ht="13.5" customHeight="1">
      <c r="A28" s="109">
        <v>4</v>
      </c>
      <c r="B28" s="14" t="s">
        <v>52</v>
      </c>
      <c r="C28" s="20" t="str">
        <f>[13]세단!$C$11</f>
        <v>최영환</v>
      </c>
      <c r="D28" s="21" t="str">
        <f>[13]세단!$E$11</f>
        <v>동인천고</v>
      </c>
      <c r="E28" s="22" t="str">
        <f>[13]세단!$F$11</f>
        <v>15.14</v>
      </c>
      <c r="F28" s="20" t="str">
        <f>[13]세단!$C$12</f>
        <v>박태양</v>
      </c>
      <c r="G28" s="21" t="str">
        <f>[13]세단!$E$12</f>
        <v>충남체육고</v>
      </c>
      <c r="H28" s="22" t="str">
        <f>[13]세단!$F$12</f>
        <v>14.31</v>
      </c>
      <c r="I28" s="20" t="str">
        <f>[13]세단!$C$13</f>
        <v>김지환</v>
      </c>
      <c r="J28" s="21" t="str">
        <f>[13]세단!$E$13</f>
        <v>경기모바일과학고</v>
      </c>
      <c r="K28" s="22" t="str">
        <f>[13]세단!$F$13</f>
        <v>14.26</v>
      </c>
      <c r="L28" s="20" t="str">
        <f>[13]세단!$C$14</f>
        <v>김현종</v>
      </c>
      <c r="M28" s="21" t="str">
        <f>[13]세단!$E$14</f>
        <v>충현고</v>
      </c>
      <c r="N28" s="22" t="str">
        <f>[13]세단!$F$14</f>
        <v>13.96</v>
      </c>
      <c r="O28" s="20" t="str">
        <f>[13]세단!$C$15</f>
        <v>신재혁</v>
      </c>
      <c r="P28" s="21" t="str">
        <f>[13]세단!$E$15</f>
        <v>충남체육고</v>
      </c>
      <c r="Q28" s="22" t="str">
        <f>[13]세단!$F$15</f>
        <v>13.90</v>
      </c>
      <c r="R28" s="20" t="str">
        <f>[13]세단!$C$16</f>
        <v>정태식</v>
      </c>
      <c r="S28" s="21" t="str">
        <f>[13]세단!$E$16</f>
        <v>인천체육고</v>
      </c>
      <c r="T28" s="77" t="str">
        <f>[13]세단!$F$16</f>
        <v>13.41</v>
      </c>
      <c r="U28" s="20"/>
      <c r="V28" s="21"/>
      <c r="W28" s="22"/>
      <c r="X28" s="20"/>
      <c r="Y28" s="21"/>
      <c r="Z28" s="22"/>
    </row>
    <row r="29" spans="1:26" s="70" customFormat="1" ht="13.5" customHeight="1">
      <c r="A29" s="109"/>
      <c r="B29" s="13" t="s">
        <v>21</v>
      </c>
      <c r="C29" s="41"/>
      <c r="D29" s="42" t="str">
        <f>[13]세단!$G$11</f>
        <v>1.3</v>
      </c>
      <c r="E29" s="43"/>
      <c r="F29" s="41"/>
      <c r="G29" s="42" t="str">
        <f>[13]세단!$G$12</f>
        <v>0.3</v>
      </c>
      <c r="H29" s="43"/>
      <c r="I29" s="41"/>
      <c r="J29" s="80" t="str">
        <f>[13]세단!$G$13</f>
        <v>0.3</v>
      </c>
      <c r="K29" s="43"/>
      <c r="L29" s="41"/>
      <c r="M29" s="42" t="str">
        <f>[13]세단!$G$14</f>
        <v>-1.4</v>
      </c>
      <c r="N29" s="43"/>
      <c r="O29" s="41"/>
      <c r="P29" s="42" t="str">
        <f>[13]세단!$G$15</f>
        <v>-1.3</v>
      </c>
      <c r="Q29" s="43"/>
      <c r="R29" s="41"/>
      <c r="S29" s="42" t="str">
        <f>[13]세단!$G$16</f>
        <v>-2.0</v>
      </c>
      <c r="T29" s="62"/>
      <c r="U29" s="41"/>
      <c r="V29" s="42"/>
      <c r="W29" s="62"/>
      <c r="X29" s="41"/>
      <c r="Y29" s="42"/>
      <c r="Z29" s="43"/>
    </row>
    <row r="30" spans="1:26" s="70" customFormat="1" ht="13.5" customHeight="1">
      <c r="A30" s="51">
        <v>2</v>
      </c>
      <c r="B30" s="15" t="s">
        <v>27</v>
      </c>
      <c r="C30" s="17" t="str">
        <f>[13]포환!$C$11</f>
        <v>김현민</v>
      </c>
      <c r="D30" s="18" t="str">
        <f>[13]포환!$E$11</f>
        <v>경남체육고</v>
      </c>
      <c r="E30" s="19" t="str">
        <f>[13]포환!$F$11</f>
        <v>16.71</v>
      </c>
      <c r="F30" s="17" t="str">
        <f>[13]포환!$C$12</f>
        <v>박도현</v>
      </c>
      <c r="G30" s="18" t="str">
        <f>[13]포환!$E$12</f>
        <v>목포문태고</v>
      </c>
      <c r="H30" s="19" t="str">
        <f>[13]포환!$F$12</f>
        <v>16.67</v>
      </c>
      <c r="I30" s="17" t="str">
        <f>[13]포환!$C$13</f>
        <v>주재훈</v>
      </c>
      <c r="J30" s="18" t="str">
        <f>[13]포환!$E$13</f>
        <v>동인천고</v>
      </c>
      <c r="K30" s="61" t="str">
        <f>[13]포환!$F$13</f>
        <v>16.17</v>
      </c>
      <c r="L30" s="17" t="str">
        <f>[13]포환!$C$14</f>
        <v>김예찬</v>
      </c>
      <c r="M30" s="18" t="str">
        <f>[13]포환!$E$14</f>
        <v>경남체육고</v>
      </c>
      <c r="N30" s="19" t="str">
        <f>[13]포환!$F$14</f>
        <v>14.86</v>
      </c>
      <c r="O30" s="17" t="str">
        <f>[13]포환!$C$15</f>
        <v>허모세</v>
      </c>
      <c r="P30" s="18" t="str">
        <f>[13]포환!$E$15</f>
        <v>경남체육고</v>
      </c>
      <c r="Q30" s="19" t="str">
        <f>[13]포환!$F$15</f>
        <v>14.24</v>
      </c>
      <c r="R30" s="17" t="str">
        <f>[13]포환!$C$16</f>
        <v>전정훈</v>
      </c>
      <c r="S30" s="18" t="str">
        <f>[13]포환!$E$16</f>
        <v>인천체육고</v>
      </c>
      <c r="T30" s="19" t="str">
        <f>[13]포환!$F$16</f>
        <v>13.41</v>
      </c>
      <c r="U30" s="17" t="str">
        <f>[13]포환!$C$17</f>
        <v>이형진</v>
      </c>
      <c r="V30" s="18" t="str">
        <f>[13]포환!$E$17</f>
        <v>경북체육고</v>
      </c>
      <c r="W30" s="19" t="str">
        <f>[13]포환!$F$17</f>
        <v>12.11</v>
      </c>
      <c r="X30" s="17"/>
      <c r="Y30" s="18"/>
      <c r="Z30" s="19"/>
    </row>
    <row r="31" spans="1:26" s="70" customFormat="1" ht="13.5" customHeight="1">
      <c r="A31" s="51">
        <v>5</v>
      </c>
      <c r="B31" s="15" t="s">
        <v>53</v>
      </c>
      <c r="C31" s="17" t="str">
        <f>[13]원반!$C$11</f>
        <v>장재덕</v>
      </c>
      <c r="D31" s="18" t="str">
        <f>[13]원반!$E$11</f>
        <v>경북체육고</v>
      </c>
      <c r="E31" s="19" t="str">
        <f>[13]원반!$F$11</f>
        <v>50.16</v>
      </c>
      <c r="F31" s="17" t="str">
        <f>[13]원반!$C$12</f>
        <v>김광섭</v>
      </c>
      <c r="G31" s="18" t="str">
        <f>[13]원반!$E$12</f>
        <v>문창고</v>
      </c>
      <c r="H31" s="19" t="str">
        <f>[13]원반!$F$12</f>
        <v>48.23</v>
      </c>
      <c r="I31" s="17" t="str">
        <f>[13]원반!$C$13</f>
        <v>김성우</v>
      </c>
      <c r="J31" s="18" t="str">
        <f>[13]원반!$E$13</f>
        <v>충북체육고</v>
      </c>
      <c r="K31" s="19" t="str">
        <f>[13]원반!$F$13</f>
        <v>44.31</v>
      </c>
      <c r="L31" s="17" t="str">
        <f>[13]원반!$C$14</f>
        <v>성민재</v>
      </c>
      <c r="M31" s="18" t="str">
        <f>[13]원반!$E$14</f>
        <v>경남체육고</v>
      </c>
      <c r="N31" s="19" t="str">
        <f>[13]원반!$F$14</f>
        <v>38.19</v>
      </c>
      <c r="O31" s="17" t="str">
        <f>[13]원반!$C$15</f>
        <v>진윤현</v>
      </c>
      <c r="P31" s="18" t="str">
        <f>[13]원반!$E$15</f>
        <v>경남체육고</v>
      </c>
      <c r="Q31" s="19" t="str">
        <f>[13]원반!$F$15</f>
        <v>37.32</v>
      </c>
      <c r="R31" s="17" t="str">
        <f>[13]원반!$C$16</f>
        <v>최태훈</v>
      </c>
      <c r="S31" s="18" t="str">
        <f>[13]원반!$E$16</f>
        <v>은행고</v>
      </c>
      <c r="T31" s="19" t="str">
        <f>[13]원반!$F$16</f>
        <v>32.12</v>
      </c>
      <c r="U31" s="17"/>
      <c r="V31" s="18"/>
      <c r="W31" s="19"/>
      <c r="X31" s="17"/>
      <c r="Y31" s="18"/>
      <c r="Z31" s="61"/>
    </row>
    <row r="32" spans="1:26" s="70" customFormat="1" ht="13.5" customHeight="1">
      <c r="A32" s="51">
        <v>1</v>
      </c>
      <c r="B32" s="15" t="s">
        <v>54</v>
      </c>
      <c r="C32" s="17" t="str">
        <f>[13]해머!$C$11</f>
        <v>배준호</v>
      </c>
      <c r="D32" s="18" t="str">
        <f>[13]해머!$E$11</f>
        <v>전북체육고</v>
      </c>
      <c r="E32" s="19" t="str">
        <f>[13]해머!$F$11</f>
        <v>48.99</v>
      </c>
      <c r="F32" s="17" t="str">
        <f>[13]해머!$C$12</f>
        <v>김태완</v>
      </c>
      <c r="G32" s="18" t="str">
        <f>[13]해머!$E$12</f>
        <v>전북체육고</v>
      </c>
      <c r="H32" s="19" t="str">
        <f>[13]해머!$F$12</f>
        <v>42.52</v>
      </c>
      <c r="I32" s="17" t="str">
        <f>[13]해머!$C$13</f>
        <v>신주환</v>
      </c>
      <c r="J32" s="18" t="str">
        <f>[13]해머!$E$13</f>
        <v>전북체육고</v>
      </c>
      <c r="K32" s="19" t="str">
        <f>[13]해머!$F$13</f>
        <v>42.14</v>
      </c>
      <c r="L32" s="17"/>
      <c r="M32" s="18"/>
      <c r="N32" s="19"/>
      <c r="O32" s="17"/>
      <c r="P32" s="18"/>
      <c r="Q32" s="19"/>
      <c r="R32" s="17"/>
      <c r="S32" s="18"/>
      <c r="T32" s="19"/>
      <c r="U32" s="17"/>
      <c r="V32" s="18"/>
      <c r="W32" s="19"/>
      <c r="X32" s="17"/>
      <c r="Y32" s="18"/>
      <c r="Z32" s="19"/>
    </row>
    <row r="33" spans="1:26" s="70" customFormat="1" ht="13.5" customHeight="1">
      <c r="A33" s="71">
        <v>3</v>
      </c>
      <c r="B33" s="15" t="s">
        <v>55</v>
      </c>
      <c r="C33" s="17" t="str">
        <f>[13]투창!$C$11</f>
        <v>손민찬</v>
      </c>
      <c r="D33" s="18" t="str">
        <f>[13]투창!$E$11</f>
        <v>문창고</v>
      </c>
      <c r="E33" s="19" t="str">
        <f>[13]투창!$F$11</f>
        <v>64.20</v>
      </c>
      <c r="F33" s="17" t="str">
        <f>[13]투창!$C$12</f>
        <v>최호연</v>
      </c>
      <c r="G33" s="18" t="str">
        <f>[13]투창!$E$12</f>
        <v>청원고</v>
      </c>
      <c r="H33" s="19" t="str">
        <f>[13]투창!$F$12</f>
        <v>61.92</v>
      </c>
      <c r="I33" s="17" t="str">
        <f>[13]투창!$C$13</f>
        <v>김태호</v>
      </c>
      <c r="J33" s="18" t="str">
        <f>[13]투창!$E$13</f>
        <v>경남체육고</v>
      </c>
      <c r="K33" s="19" t="str">
        <f>[13]투창!$F$13</f>
        <v>56.22</v>
      </c>
      <c r="L33" s="17" t="str">
        <f>[13]투창!$C$14</f>
        <v>심하민</v>
      </c>
      <c r="M33" s="18" t="str">
        <f>[13]투창!$E$14</f>
        <v>전북체육고</v>
      </c>
      <c r="N33" s="19" t="str">
        <f>[13]투창!$F$14</f>
        <v>52.86</v>
      </c>
      <c r="O33" s="17" t="str">
        <f>[13]투창!$C$15</f>
        <v>최재형</v>
      </c>
      <c r="P33" s="18" t="str">
        <f>[13]투창!$E$15</f>
        <v>충현고</v>
      </c>
      <c r="Q33" s="19" t="str">
        <f>[13]투창!$F$15</f>
        <v>38.98</v>
      </c>
      <c r="R33" s="17"/>
      <c r="S33" s="18"/>
      <c r="T33" s="61"/>
      <c r="U33" s="17"/>
      <c r="V33" s="18"/>
      <c r="W33" s="19"/>
      <c r="X33" s="17"/>
      <c r="Y33" s="18"/>
      <c r="Z33" s="19"/>
    </row>
    <row r="34" spans="1:26" s="70" customFormat="1" ht="13.5" customHeight="1">
      <c r="A34" s="51">
        <v>4</v>
      </c>
      <c r="B34" s="15" t="s">
        <v>56</v>
      </c>
      <c r="C34" s="17" t="str">
        <f>'[13]10종경기'!$C$11</f>
        <v>최희태</v>
      </c>
      <c r="D34" s="18" t="str">
        <f>'[13]10종경기'!$E$11</f>
        <v>대전체육고</v>
      </c>
      <c r="E34" s="19" t="str">
        <f>'[13]10종경기'!$F$11</f>
        <v>5,465점</v>
      </c>
      <c r="F34" s="17" t="str">
        <f>'[13]10종경기'!$C$12</f>
        <v>김태양</v>
      </c>
      <c r="G34" s="18" t="str">
        <f>'[13]10종경기'!$E$12</f>
        <v>동인천고</v>
      </c>
      <c r="H34" s="19" t="str">
        <f>'[13]10종경기'!$F$12</f>
        <v>4,916점</v>
      </c>
      <c r="I34" s="17" t="str">
        <f>'[13]10종경기'!$C$13</f>
        <v>차정우</v>
      </c>
      <c r="J34" s="18" t="str">
        <f>'[13]10종경기'!$E$13</f>
        <v>경북체육고</v>
      </c>
      <c r="K34" s="19" t="str">
        <f>'[13]10종경기'!$F$13</f>
        <v>4,718점</v>
      </c>
      <c r="L34" s="17" t="str">
        <f>'[13]10종경기'!$C$14</f>
        <v>이도근</v>
      </c>
      <c r="M34" s="18" t="str">
        <f>'[13]10종경기'!$E$14</f>
        <v>신명고</v>
      </c>
      <c r="N34" s="19" t="str">
        <f>'[13]10종경기'!$F$14</f>
        <v>4,572점</v>
      </c>
      <c r="O34" s="17" t="str">
        <f>'[13]10종경기'!$C$15</f>
        <v>민다원</v>
      </c>
      <c r="P34" s="18" t="str">
        <f>'[13]10종경기'!$E$15</f>
        <v>충북체육고</v>
      </c>
      <c r="Q34" s="19" t="str">
        <f>'[13]10종경기'!$F$15</f>
        <v>4,476점</v>
      </c>
      <c r="R34" s="17" t="str">
        <f>'[13]10종경기'!$C$16</f>
        <v>이용헌</v>
      </c>
      <c r="S34" s="18" t="str">
        <f>'[13]10종경기'!$E$16</f>
        <v>태원고</v>
      </c>
      <c r="T34" s="19" t="str">
        <f>'[13]10종경기'!$F$16</f>
        <v>3,985점</v>
      </c>
      <c r="U34" s="17"/>
      <c r="V34" s="18"/>
      <c r="W34" s="19"/>
      <c r="X34" s="17"/>
      <c r="Y34" s="18"/>
      <c r="Z34" s="19"/>
    </row>
    <row r="35" spans="1:26" s="70" customFormat="1" ht="13.5" customHeight="1">
      <c r="A35" s="54"/>
      <c r="B35" s="33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</row>
    <row r="36" spans="1:26" s="70" customFormat="1" ht="15.75" customHeight="1">
      <c r="A36" s="54"/>
      <c r="B36" s="11" t="s">
        <v>57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s="9" customFormat="1" ht="14.25" customHeight="1">
      <c r="A37" s="53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</row>
    <row r="38" spans="1:26" s="46" customFormat="1">
      <c r="A38" s="53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</sheetData>
  <mergeCells count="26">
    <mergeCell ref="U23:W23"/>
    <mergeCell ref="X23:Z23"/>
    <mergeCell ref="A26:A27"/>
    <mergeCell ref="A28:A29"/>
    <mergeCell ref="R21:T21"/>
    <mergeCell ref="U21:W21"/>
    <mergeCell ref="X21:Z21"/>
    <mergeCell ref="A22:A23"/>
    <mergeCell ref="C23:E23"/>
    <mergeCell ref="F23:H23"/>
    <mergeCell ref="I23:K23"/>
    <mergeCell ref="L23:N23"/>
    <mergeCell ref="O23:Q23"/>
    <mergeCell ref="R23:T23"/>
    <mergeCell ref="A20:A21"/>
    <mergeCell ref="C21:E21"/>
    <mergeCell ref="F21:H21"/>
    <mergeCell ref="I21:K21"/>
    <mergeCell ref="L21:N21"/>
    <mergeCell ref="O21:Q21"/>
    <mergeCell ref="E2:T2"/>
    <mergeCell ref="B3:C3"/>
    <mergeCell ref="F3:S3"/>
    <mergeCell ref="A7:A8"/>
    <mergeCell ref="A9:A10"/>
    <mergeCell ref="A15:A16"/>
  </mergeCells>
  <phoneticPr fontId="2" type="noConversion"/>
  <pageMargins left="0.35" right="0" top="0" bottom="0" header="0" footer="0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36"/>
  <sheetViews>
    <sheetView showGridLines="0" view="pageBreakPreview" zoomScale="150" zoomScaleSheetLayoutView="150" workbookViewId="0">
      <selection activeCell="E2" sqref="E2:T2"/>
    </sheetView>
  </sheetViews>
  <sheetFormatPr defaultRowHeight="13.5"/>
  <cols>
    <col min="1" max="1" width="2.33203125" style="53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  <col min="257" max="257" width="2.33203125" customWidth="1"/>
    <col min="258" max="258" width="5.44140625" customWidth="1"/>
    <col min="259" max="259" width="3.77734375" customWidth="1"/>
    <col min="260" max="260" width="4.77734375" customWidth="1"/>
    <col min="261" max="261" width="5.77734375" customWidth="1"/>
    <col min="262" max="262" width="3.77734375" customWidth="1"/>
    <col min="263" max="263" width="4.77734375" customWidth="1"/>
    <col min="264" max="264" width="5.77734375" customWidth="1"/>
    <col min="265" max="265" width="3.77734375" customWidth="1"/>
    <col min="266" max="266" width="4.77734375" customWidth="1"/>
    <col min="267" max="267" width="5.77734375" customWidth="1"/>
    <col min="268" max="268" width="3.77734375" customWidth="1"/>
    <col min="269" max="269" width="4.77734375" customWidth="1"/>
    <col min="270" max="270" width="5.77734375" customWidth="1"/>
    <col min="271" max="271" width="3.77734375" customWidth="1"/>
    <col min="272" max="272" width="4.77734375" customWidth="1"/>
    <col min="273" max="273" width="5.77734375" customWidth="1"/>
    <col min="274" max="274" width="3.77734375" customWidth="1"/>
    <col min="275" max="275" width="4.77734375" customWidth="1"/>
    <col min="276" max="276" width="5.77734375" customWidth="1"/>
    <col min="277" max="277" width="3.77734375" customWidth="1"/>
    <col min="278" max="278" width="4.77734375" customWidth="1"/>
    <col min="279" max="279" width="5.77734375" customWidth="1"/>
    <col min="280" max="280" width="3.77734375" customWidth="1"/>
    <col min="281" max="281" width="4.77734375" customWidth="1"/>
    <col min="282" max="282" width="5.77734375" customWidth="1"/>
    <col min="513" max="513" width="2.33203125" customWidth="1"/>
    <col min="514" max="514" width="5.44140625" customWidth="1"/>
    <col min="515" max="515" width="3.77734375" customWidth="1"/>
    <col min="516" max="516" width="4.77734375" customWidth="1"/>
    <col min="517" max="517" width="5.77734375" customWidth="1"/>
    <col min="518" max="518" width="3.77734375" customWidth="1"/>
    <col min="519" max="519" width="4.77734375" customWidth="1"/>
    <col min="520" max="520" width="5.77734375" customWidth="1"/>
    <col min="521" max="521" width="3.77734375" customWidth="1"/>
    <col min="522" max="522" width="4.77734375" customWidth="1"/>
    <col min="523" max="523" width="5.77734375" customWidth="1"/>
    <col min="524" max="524" width="3.77734375" customWidth="1"/>
    <col min="525" max="525" width="4.77734375" customWidth="1"/>
    <col min="526" max="526" width="5.77734375" customWidth="1"/>
    <col min="527" max="527" width="3.77734375" customWidth="1"/>
    <col min="528" max="528" width="4.77734375" customWidth="1"/>
    <col min="529" max="529" width="5.77734375" customWidth="1"/>
    <col min="530" max="530" width="3.77734375" customWidth="1"/>
    <col min="531" max="531" width="4.77734375" customWidth="1"/>
    <col min="532" max="532" width="5.77734375" customWidth="1"/>
    <col min="533" max="533" width="3.77734375" customWidth="1"/>
    <col min="534" max="534" width="4.77734375" customWidth="1"/>
    <col min="535" max="535" width="5.77734375" customWidth="1"/>
    <col min="536" max="536" width="3.77734375" customWidth="1"/>
    <col min="537" max="537" width="4.77734375" customWidth="1"/>
    <col min="538" max="538" width="5.77734375" customWidth="1"/>
    <col min="769" max="769" width="2.33203125" customWidth="1"/>
    <col min="770" max="770" width="5.44140625" customWidth="1"/>
    <col min="771" max="771" width="3.77734375" customWidth="1"/>
    <col min="772" max="772" width="4.77734375" customWidth="1"/>
    <col min="773" max="773" width="5.77734375" customWidth="1"/>
    <col min="774" max="774" width="3.77734375" customWidth="1"/>
    <col min="775" max="775" width="4.77734375" customWidth="1"/>
    <col min="776" max="776" width="5.77734375" customWidth="1"/>
    <col min="777" max="777" width="3.77734375" customWidth="1"/>
    <col min="778" max="778" width="4.77734375" customWidth="1"/>
    <col min="779" max="779" width="5.77734375" customWidth="1"/>
    <col min="780" max="780" width="3.77734375" customWidth="1"/>
    <col min="781" max="781" width="4.77734375" customWidth="1"/>
    <col min="782" max="782" width="5.77734375" customWidth="1"/>
    <col min="783" max="783" width="3.77734375" customWidth="1"/>
    <col min="784" max="784" width="4.77734375" customWidth="1"/>
    <col min="785" max="785" width="5.77734375" customWidth="1"/>
    <col min="786" max="786" width="3.77734375" customWidth="1"/>
    <col min="787" max="787" width="4.77734375" customWidth="1"/>
    <col min="788" max="788" width="5.77734375" customWidth="1"/>
    <col min="789" max="789" width="3.77734375" customWidth="1"/>
    <col min="790" max="790" width="4.77734375" customWidth="1"/>
    <col min="791" max="791" width="5.77734375" customWidth="1"/>
    <col min="792" max="792" width="3.77734375" customWidth="1"/>
    <col min="793" max="793" width="4.77734375" customWidth="1"/>
    <col min="794" max="794" width="5.77734375" customWidth="1"/>
    <col min="1025" max="1025" width="2.33203125" customWidth="1"/>
    <col min="1026" max="1026" width="5.44140625" customWidth="1"/>
    <col min="1027" max="1027" width="3.77734375" customWidth="1"/>
    <col min="1028" max="1028" width="4.77734375" customWidth="1"/>
    <col min="1029" max="1029" width="5.77734375" customWidth="1"/>
    <col min="1030" max="1030" width="3.77734375" customWidth="1"/>
    <col min="1031" max="1031" width="4.77734375" customWidth="1"/>
    <col min="1032" max="1032" width="5.77734375" customWidth="1"/>
    <col min="1033" max="1033" width="3.77734375" customWidth="1"/>
    <col min="1034" max="1034" width="4.77734375" customWidth="1"/>
    <col min="1035" max="1035" width="5.77734375" customWidth="1"/>
    <col min="1036" max="1036" width="3.77734375" customWidth="1"/>
    <col min="1037" max="1037" width="4.77734375" customWidth="1"/>
    <col min="1038" max="1038" width="5.77734375" customWidth="1"/>
    <col min="1039" max="1039" width="3.77734375" customWidth="1"/>
    <col min="1040" max="1040" width="4.77734375" customWidth="1"/>
    <col min="1041" max="1041" width="5.77734375" customWidth="1"/>
    <col min="1042" max="1042" width="3.77734375" customWidth="1"/>
    <col min="1043" max="1043" width="4.77734375" customWidth="1"/>
    <col min="1044" max="1044" width="5.77734375" customWidth="1"/>
    <col min="1045" max="1045" width="3.77734375" customWidth="1"/>
    <col min="1046" max="1046" width="4.77734375" customWidth="1"/>
    <col min="1047" max="1047" width="5.77734375" customWidth="1"/>
    <col min="1048" max="1048" width="3.77734375" customWidth="1"/>
    <col min="1049" max="1049" width="4.77734375" customWidth="1"/>
    <col min="1050" max="1050" width="5.77734375" customWidth="1"/>
    <col min="1281" max="1281" width="2.33203125" customWidth="1"/>
    <col min="1282" max="1282" width="5.44140625" customWidth="1"/>
    <col min="1283" max="1283" width="3.77734375" customWidth="1"/>
    <col min="1284" max="1284" width="4.77734375" customWidth="1"/>
    <col min="1285" max="1285" width="5.77734375" customWidth="1"/>
    <col min="1286" max="1286" width="3.77734375" customWidth="1"/>
    <col min="1287" max="1287" width="4.77734375" customWidth="1"/>
    <col min="1288" max="1288" width="5.77734375" customWidth="1"/>
    <col min="1289" max="1289" width="3.77734375" customWidth="1"/>
    <col min="1290" max="1290" width="4.77734375" customWidth="1"/>
    <col min="1291" max="1291" width="5.77734375" customWidth="1"/>
    <col min="1292" max="1292" width="3.77734375" customWidth="1"/>
    <col min="1293" max="1293" width="4.77734375" customWidth="1"/>
    <col min="1294" max="1294" width="5.77734375" customWidth="1"/>
    <col min="1295" max="1295" width="3.77734375" customWidth="1"/>
    <col min="1296" max="1296" width="4.77734375" customWidth="1"/>
    <col min="1297" max="1297" width="5.77734375" customWidth="1"/>
    <col min="1298" max="1298" width="3.77734375" customWidth="1"/>
    <col min="1299" max="1299" width="4.77734375" customWidth="1"/>
    <col min="1300" max="1300" width="5.77734375" customWidth="1"/>
    <col min="1301" max="1301" width="3.77734375" customWidth="1"/>
    <col min="1302" max="1302" width="4.77734375" customWidth="1"/>
    <col min="1303" max="1303" width="5.77734375" customWidth="1"/>
    <col min="1304" max="1304" width="3.77734375" customWidth="1"/>
    <col min="1305" max="1305" width="4.77734375" customWidth="1"/>
    <col min="1306" max="1306" width="5.77734375" customWidth="1"/>
    <col min="1537" max="1537" width="2.33203125" customWidth="1"/>
    <col min="1538" max="1538" width="5.44140625" customWidth="1"/>
    <col min="1539" max="1539" width="3.77734375" customWidth="1"/>
    <col min="1540" max="1540" width="4.77734375" customWidth="1"/>
    <col min="1541" max="1541" width="5.77734375" customWidth="1"/>
    <col min="1542" max="1542" width="3.77734375" customWidth="1"/>
    <col min="1543" max="1543" width="4.77734375" customWidth="1"/>
    <col min="1544" max="1544" width="5.77734375" customWidth="1"/>
    <col min="1545" max="1545" width="3.77734375" customWidth="1"/>
    <col min="1546" max="1546" width="4.77734375" customWidth="1"/>
    <col min="1547" max="1547" width="5.77734375" customWidth="1"/>
    <col min="1548" max="1548" width="3.77734375" customWidth="1"/>
    <col min="1549" max="1549" width="4.77734375" customWidth="1"/>
    <col min="1550" max="1550" width="5.77734375" customWidth="1"/>
    <col min="1551" max="1551" width="3.77734375" customWidth="1"/>
    <col min="1552" max="1552" width="4.77734375" customWidth="1"/>
    <col min="1553" max="1553" width="5.77734375" customWidth="1"/>
    <col min="1554" max="1554" width="3.77734375" customWidth="1"/>
    <col min="1555" max="1555" width="4.77734375" customWidth="1"/>
    <col min="1556" max="1556" width="5.77734375" customWidth="1"/>
    <col min="1557" max="1557" width="3.77734375" customWidth="1"/>
    <col min="1558" max="1558" width="4.77734375" customWidth="1"/>
    <col min="1559" max="1559" width="5.77734375" customWidth="1"/>
    <col min="1560" max="1560" width="3.77734375" customWidth="1"/>
    <col min="1561" max="1561" width="4.77734375" customWidth="1"/>
    <col min="1562" max="1562" width="5.77734375" customWidth="1"/>
    <col min="1793" max="1793" width="2.33203125" customWidth="1"/>
    <col min="1794" max="1794" width="5.44140625" customWidth="1"/>
    <col min="1795" max="1795" width="3.77734375" customWidth="1"/>
    <col min="1796" max="1796" width="4.77734375" customWidth="1"/>
    <col min="1797" max="1797" width="5.77734375" customWidth="1"/>
    <col min="1798" max="1798" width="3.77734375" customWidth="1"/>
    <col min="1799" max="1799" width="4.77734375" customWidth="1"/>
    <col min="1800" max="1800" width="5.77734375" customWidth="1"/>
    <col min="1801" max="1801" width="3.77734375" customWidth="1"/>
    <col min="1802" max="1802" width="4.77734375" customWidth="1"/>
    <col min="1803" max="1803" width="5.77734375" customWidth="1"/>
    <col min="1804" max="1804" width="3.77734375" customWidth="1"/>
    <col min="1805" max="1805" width="4.77734375" customWidth="1"/>
    <col min="1806" max="1806" width="5.77734375" customWidth="1"/>
    <col min="1807" max="1807" width="3.77734375" customWidth="1"/>
    <col min="1808" max="1808" width="4.77734375" customWidth="1"/>
    <col min="1809" max="1809" width="5.77734375" customWidth="1"/>
    <col min="1810" max="1810" width="3.77734375" customWidth="1"/>
    <col min="1811" max="1811" width="4.77734375" customWidth="1"/>
    <col min="1812" max="1812" width="5.77734375" customWidth="1"/>
    <col min="1813" max="1813" width="3.77734375" customWidth="1"/>
    <col min="1814" max="1814" width="4.77734375" customWidth="1"/>
    <col min="1815" max="1815" width="5.77734375" customWidth="1"/>
    <col min="1816" max="1816" width="3.77734375" customWidth="1"/>
    <col min="1817" max="1817" width="4.77734375" customWidth="1"/>
    <col min="1818" max="1818" width="5.77734375" customWidth="1"/>
    <col min="2049" max="2049" width="2.33203125" customWidth="1"/>
    <col min="2050" max="2050" width="5.44140625" customWidth="1"/>
    <col min="2051" max="2051" width="3.77734375" customWidth="1"/>
    <col min="2052" max="2052" width="4.77734375" customWidth="1"/>
    <col min="2053" max="2053" width="5.77734375" customWidth="1"/>
    <col min="2054" max="2054" width="3.77734375" customWidth="1"/>
    <col min="2055" max="2055" width="4.77734375" customWidth="1"/>
    <col min="2056" max="2056" width="5.77734375" customWidth="1"/>
    <col min="2057" max="2057" width="3.77734375" customWidth="1"/>
    <col min="2058" max="2058" width="4.77734375" customWidth="1"/>
    <col min="2059" max="2059" width="5.77734375" customWidth="1"/>
    <col min="2060" max="2060" width="3.77734375" customWidth="1"/>
    <col min="2061" max="2061" width="4.77734375" customWidth="1"/>
    <col min="2062" max="2062" width="5.77734375" customWidth="1"/>
    <col min="2063" max="2063" width="3.77734375" customWidth="1"/>
    <col min="2064" max="2064" width="4.77734375" customWidth="1"/>
    <col min="2065" max="2065" width="5.77734375" customWidth="1"/>
    <col min="2066" max="2066" width="3.77734375" customWidth="1"/>
    <col min="2067" max="2067" width="4.77734375" customWidth="1"/>
    <col min="2068" max="2068" width="5.77734375" customWidth="1"/>
    <col min="2069" max="2069" width="3.77734375" customWidth="1"/>
    <col min="2070" max="2070" width="4.77734375" customWidth="1"/>
    <col min="2071" max="2071" width="5.77734375" customWidth="1"/>
    <col min="2072" max="2072" width="3.77734375" customWidth="1"/>
    <col min="2073" max="2073" width="4.77734375" customWidth="1"/>
    <col min="2074" max="2074" width="5.77734375" customWidth="1"/>
    <col min="2305" max="2305" width="2.33203125" customWidth="1"/>
    <col min="2306" max="2306" width="5.44140625" customWidth="1"/>
    <col min="2307" max="2307" width="3.77734375" customWidth="1"/>
    <col min="2308" max="2308" width="4.77734375" customWidth="1"/>
    <col min="2309" max="2309" width="5.77734375" customWidth="1"/>
    <col min="2310" max="2310" width="3.77734375" customWidth="1"/>
    <col min="2311" max="2311" width="4.77734375" customWidth="1"/>
    <col min="2312" max="2312" width="5.77734375" customWidth="1"/>
    <col min="2313" max="2313" width="3.77734375" customWidth="1"/>
    <col min="2314" max="2314" width="4.77734375" customWidth="1"/>
    <col min="2315" max="2315" width="5.77734375" customWidth="1"/>
    <col min="2316" max="2316" width="3.77734375" customWidth="1"/>
    <col min="2317" max="2317" width="4.77734375" customWidth="1"/>
    <col min="2318" max="2318" width="5.77734375" customWidth="1"/>
    <col min="2319" max="2319" width="3.77734375" customWidth="1"/>
    <col min="2320" max="2320" width="4.77734375" customWidth="1"/>
    <col min="2321" max="2321" width="5.77734375" customWidth="1"/>
    <col min="2322" max="2322" width="3.77734375" customWidth="1"/>
    <col min="2323" max="2323" width="4.77734375" customWidth="1"/>
    <col min="2324" max="2324" width="5.77734375" customWidth="1"/>
    <col min="2325" max="2325" width="3.77734375" customWidth="1"/>
    <col min="2326" max="2326" width="4.77734375" customWidth="1"/>
    <col min="2327" max="2327" width="5.77734375" customWidth="1"/>
    <col min="2328" max="2328" width="3.77734375" customWidth="1"/>
    <col min="2329" max="2329" width="4.77734375" customWidth="1"/>
    <col min="2330" max="2330" width="5.77734375" customWidth="1"/>
    <col min="2561" max="2561" width="2.33203125" customWidth="1"/>
    <col min="2562" max="2562" width="5.44140625" customWidth="1"/>
    <col min="2563" max="2563" width="3.77734375" customWidth="1"/>
    <col min="2564" max="2564" width="4.77734375" customWidth="1"/>
    <col min="2565" max="2565" width="5.77734375" customWidth="1"/>
    <col min="2566" max="2566" width="3.77734375" customWidth="1"/>
    <col min="2567" max="2567" width="4.77734375" customWidth="1"/>
    <col min="2568" max="2568" width="5.77734375" customWidth="1"/>
    <col min="2569" max="2569" width="3.77734375" customWidth="1"/>
    <col min="2570" max="2570" width="4.77734375" customWidth="1"/>
    <col min="2571" max="2571" width="5.77734375" customWidth="1"/>
    <col min="2572" max="2572" width="3.77734375" customWidth="1"/>
    <col min="2573" max="2573" width="4.77734375" customWidth="1"/>
    <col min="2574" max="2574" width="5.77734375" customWidth="1"/>
    <col min="2575" max="2575" width="3.77734375" customWidth="1"/>
    <col min="2576" max="2576" width="4.77734375" customWidth="1"/>
    <col min="2577" max="2577" width="5.77734375" customWidth="1"/>
    <col min="2578" max="2578" width="3.77734375" customWidth="1"/>
    <col min="2579" max="2579" width="4.77734375" customWidth="1"/>
    <col min="2580" max="2580" width="5.77734375" customWidth="1"/>
    <col min="2581" max="2581" width="3.77734375" customWidth="1"/>
    <col min="2582" max="2582" width="4.77734375" customWidth="1"/>
    <col min="2583" max="2583" width="5.77734375" customWidth="1"/>
    <col min="2584" max="2584" width="3.77734375" customWidth="1"/>
    <col min="2585" max="2585" width="4.77734375" customWidth="1"/>
    <col min="2586" max="2586" width="5.77734375" customWidth="1"/>
    <col min="2817" max="2817" width="2.33203125" customWidth="1"/>
    <col min="2818" max="2818" width="5.44140625" customWidth="1"/>
    <col min="2819" max="2819" width="3.77734375" customWidth="1"/>
    <col min="2820" max="2820" width="4.77734375" customWidth="1"/>
    <col min="2821" max="2821" width="5.77734375" customWidth="1"/>
    <col min="2822" max="2822" width="3.77734375" customWidth="1"/>
    <col min="2823" max="2823" width="4.77734375" customWidth="1"/>
    <col min="2824" max="2824" width="5.77734375" customWidth="1"/>
    <col min="2825" max="2825" width="3.77734375" customWidth="1"/>
    <col min="2826" max="2826" width="4.77734375" customWidth="1"/>
    <col min="2827" max="2827" width="5.77734375" customWidth="1"/>
    <col min="2828" max="2828" width="3.77734375" customWidth="1"/>
    <col min="2829" max="2829" width="4.77734375" customWidth="1"/>
    <col min="2830" max="2830" width="5.77734375" customWidth="1"/>
    <col min="2831" max="2831" width="3.77734375" customWidth="1"/>
    <col min="2832" max="2832" width="4.77734375" customWidth="1"/>
    <col min="2833" max="2833" width="5.77734375" customWidth="1"/>
    <col min="2834" max="2834" width="3.77734375" customWidth="1"/>
    <col min="2835" max="2835" width="4.77734375" customWidth="1"/>
    <col min="2836" max="2836" width="5.77734375" customWidth="1"/>
    <col min="2837" max="2837" width="3.77734375" customWidth="1"/>
    <col min="2838" max="2838" width="4.77734375" customWidth="1"/>
    <col min="2839" max="2839" width="5.77734375" customWidth="1"/>
    <col min="2840" max="2840" width="3.77734375" customWidth="1"/>
    <col min="2841" max="2841" width="4.77734375" customWidth="1"/>
    <col min="2842" max="2842" width="5.77734375" customWidth="1"/>
    <col min="3073" max="3073" width="2.33203125" customWidth="1"/>
    <col min="3074" max="3074" width="5.44140625" customWidth="1"/>
    <col min="3075" max="3075" width="3.77734375" customWidth="1"/>
    <col min="3076" max="3076" width="4.77734375" customWidth="1"/>
    <col min="3077" max="3077" width="5.77734375" customWidth="1"/>
    <col min="3078" max="3078" width="3.77734375" customWidth="1"/>
    <col min="3079" max="3079" width="4.77734375" customWidth="1"/>
    <col min="3080" max="3080" width="5.77734375" customWidth="1"/>
    <col min="3081" max="3081" width="3.77734375" customWidth="1"/>
    <col min="3082" max="3082" width="4.77734375" customWidth="1"/>
    <col min="3083" max="3083" width="5.77734375" customWidth="1"/>
    <col min="3084" max="3084" width="3.77734375" customWidth="1"/>
    <col min="3085" max="3085" width="4.77734375" customWidth="1"/>
    <col min="3086" max="3086" width="5.77734375" customWidth="1"/>
    <col min="3087" max="3087" width="3.77734375" customWidth="1"/>
    <col min="3088" max="3088" width="4.77734375" customWidth="1"/>
    <col min="3089" max="3089" width="5.77734375" customWidth="1"/>
    <col min="3090" max="3090" width="3.77734375" customWidth="1"/>
    <col min="3091" max="3091" width="4.77734375" customWidth="1"/>
    <col min="3092" max="3092" width="5.77734375" customWidth="1"/>
    <col min="3093" max="3093" width="3.77734375" customWidth="1"/>
    <col min="3094" max="3094" width="4.77734375" customWidth="1"/>
    <col min="3095" max="3095" width="5.77734375" customWidth="1"/>
    <col min="3096" max="3096" width="3.77734375" customWidth="1"/>
    <col min="3097" max="3097" width="4.77734375" customWidth="1"/>
    <col min="3098" max="3098" width="5.77734375" customWidth="1"/>
    <col min="3329" max="3329" width="2.33203125" customWidth="1"/>
    <col min="3330" max="3330" width="5.44140625" customWidth="1"/>
    <col min="3331" max="3331" width="3.77734375" customWidth="1"/>
    <col min="3332" max="3332" width="4.77734375" customWidth="1"/>
    <col min="3333" max="3333" width="5.77734375" customWidth="1"/>
    <col min="3334" max="3334" width="3.77734375" customWidth="1"/>
    <col min="3335" max="3335" width="4.77734375" customWidth="1"/>
    <col min="3336" max="3336" width="5.77734375" customWidth="1"/>
    <col min="3337" max="3337" width="3.77734375" customWidth="1"/>
    <col min="3338" max="3338" width="4.77734375" customWidth="1"/>
    <col min="3339" max="3339" width="5.77734375" customWidth="1"/>
    <col min="3340" max="3340" width="3.77734375" customWidth="1"/>
    <col min="3341" max="3341" width="4.77734375" customWidth="1"/>
    <col min="3342" max="3342" width="5.77734375" customWidth="1"/>
    <col min="3343" max="3343" width="3.77734375" customWidth="1"/>
    <col min="3344" max="3344" width="4.77734375" customWidth="1"/>
    <col min="3345" max="3345" width="5.77734375" customWidth="1"/>
    <col min="3346" max="3346" width="3.77734375" customWidth="1"/>
    <col min="3347" max="3347" width="4.77734375" customWidth="1"/>
    <col min="3348" max="3348" width="5.77734375" customWidth="1"/>
    <col min="3349" max="3349" width="3.77734375" customWidth="1"/>
    <col min="3350" max="3350" width="4.77734375" customWidth="1"/>
    <col min="3351" max="3351" width="5.77734375" customWidth="1"/>
    <col min="3352" max="3352" width="3.77734375" customWidth="1"/>
    <col min="3353" max="3353" width="4.77734375" customWidth="1"/>
    <col min="3354" max="3354" width="5.77734375" customWidth="1"/>
    <col min="3585" max="3585" width="2.33203125" customWidth="1"/>
    <col min="3586" max="3586" width="5.44140625" customWidth="1"/>
    <col min="3587" max="3587" width="3.77734375" customWidth="1"/>
    <col min="3588" max="3588" width="4.77734375" customWidth="1"/>
    <col min="3589" max="3589" width="5.77734375" customWidth="1"/>
    <col min="3590" max="3590" width="3.77734375" customWidth="1"/>
    <col min="3591" max="3591" width="4.77734375" customWidth="1"/>
    <col min="3592" max="3592" width="5.77734375" customWidth="1"/>
    <col min="3593" max="3593" width="3.77734375" customWidth="1"/>
    <col min="3594" max="3594" width="4.77734375" customWidth="1"/>
    <col min="3595" max="3595" width="5.77734375" customWidth="1"/>
    <col min="3596" max="3596" width="3.77734375" customWidth="1"/>
    <col min="3597" max="3597" width="4.77734375" customWidth="1"/>
    <col min="3598" max="3598" width="5.77734375" customWidth="1"/>
    <col min="3599" max="3599" width="3.77734375" customWidth="1"/>
    <col min="3600" max="3600" width="4.77734375" customWidth="1"/>
    <col min="3601" max="3601" width="5.77734375" customWidth="1"/>
    <col min="3602" max="3602" width="3.77734375" customWidth="1"/>
    <col min="3603" max="3603" width="4.77734375" customWidth="1"/>
    <col min="3604" max="3604" width="5.77734375" customWidth="1"/>
    <col min="3605" max="3605" width="3.77734375" customWidth="1"/>
    <col min="3606" max="3606" width="4.77734375" customWidth="1"/>
    <col min="3607" max="3607" width="5.77734375" customWidth="1"/>
    <col min="3608" max="3608" width="3.77734375" customWidth="1"/>
    <col min="3609" max="3609" width="4.77734375" customWidth="1"/>
    <col min="3610" max="3610" width="5.77734375" customWidth="1"/>
    <col min="3841" max="3841" width="2.33203125" customWidth="1"/>
    <col min="3842" max="3842" width="5.44140625" customWidth="1"/>
    <col min="3843" max="3843" width="3.77734375" customWidth="1"/>
    <col min="3844" max="3844" width="4.77734375" customWidth="1"/>
    <col min="3845" max="3845" width="5.77734375" customWidth="1"/>
    <col min="3846" max="3846" width="3.77734375" customWidth="1"/>
    <col min="3847" max="3847" width="4.77734375" customWidth="1"/>
    <col min="3848" max="3848" width="5.77734375" customWidth="1"/>
    <col min="3849" max="3849" width="3.77734375" customWidth="1"/>
    <col min="3850" max="3850" width="4.77734375" customWidth="1"/>
    <col min="3851" max="3851" width="5.77734375" customWidth="1"/>
    <col min="3852" max="3852" width="3.77734375" customWidth="1"/>
    <col min="3853" max="3853" width="4.77734375" customWidth="1"/>
    <col min="3854" max="3854" width="5.77734375" customWidth="1"/>
    <col min="3855" max="3855" width="3.77734375" customWidth="1"/>
    <col min="3856" max="3856" width="4.77734375" customWidth="1"/>
    <col min="3857" max="3857" width="5.77734375" customWidth="1"/>
    <col min="3858" max="3858" width="3.77734375" customWidth="1"/>
    <col min="3859" max="3859" width="4.77734375" customWidth="1"/>
    <col min="3860" max="3860" width="5.77734375" customWidth="1"/>
    <col min="3861" max="3861" width="3.77734375" customWidth="1"/>
    <col min="3862" max="3862" width="4.77734375" customWidth="1"/>
    <col min="3863" max="3863" width="5.77734375" customWidth="1"/>
    <col min="3864" max="3864" width="3.77734375" customWidth="1"/>
    <col min="3865" max="3865" width="4.77734375" customWidth="1"/>
    <col min="3866" max="3866" width="5.77734375" customWidth="1"/>
    <col min="4097" max="4097" width="2.33203125" customWidth="1"/>
    <col min="4098" max="4098" width="5.44140625" customWidth="1"/>
    <col min="4099" max="4099" width="3.77734375" customWidth="1"/>
    <col min="4100" max="4100" width="4.77734375" customWidth="1"/>
    <col min="4101" max="4101" width="5.77734375" customWidth="1"/>
    <col min="4102" max="4102" width="3.77734375" customWidth="1"/>
    <col min="4103" max="4103" width="4.77734375" customWidth="1"/>
    <col min="4104" max="4104" width="5.77734375" customWidth="1"/>
    <col min="4105" max="4105" width="3.77734375" customWidth="1"/>
    <col min="4106" max="4106" width="4.77734375" customWidth="1"/>
    <col min="4107" max="4107" width="5.77734375" customWidth="1"/>
    <col min="4108" max="4108" width="3.77734375" customWidth="1"/>
    <col min="4109" max="4109" width="4.77734375" customWidth="1"/>
    <col min="4110" max="4110" width="5.77734375" customWidth="1"/>
    <col min="4111" max="4111" width="3.77734375" customWidth="1"/>
    <col min="4112" max="4112" width="4.77734375" customWidth="1"/>
    <col min="4113" max="4113" width="5.77734375" customWidth="1"/>
    <col min="4114" max="4114" width="3.77734375" customWidth="1"/>
    <col min="4115" max="4115" width="4.77734375" customWidth="1"/>
    <col min="4116" max="4116" width="5.77734375" customWidth="1"/>
    <col min="4117" max="4117" width="3.77734375" customWidth="1"/>
    <col min="4118" max="4118" width="4.77734375" customWidth="1"/>
    <col min="4119" max="4119" width="5.77734375" customWidth="1"/>
    <col min="4120" max="4120" width="3.77734375" customWidth="1"/>
    <col min="4121" max="4121" width="4.77734375" customWidth="1"/>
    <col min="4122" max="4122" width="5.77734375" customWidth="1"/>
    <col min="4353" max="4353" width="2.33203125" customWidth="1"/>
    <col min="4354" max="4354" width="5.44140625" customWidth="1"/>
    <col min="4355" max="4355" width="3.77734375" customWidth="1"/>
    <col min="4356" max="4356" width="4.77734375" customWidth="1"/>
    <col min="4357" max="4357" width="5.77734375" customWidth="1"/>
    <col min="4358" max="4358" width="3.77734375" customWidth="1"/>
    <col min="4359" max="4359" width="4.77734375" customWidth="1"/>
    <col min="4360" max="4360" width="5.77734375" customWidth="1"/>
    <col min="4361" max="4361" width="3.77734375" customWidth="1"/>
    <col min="4362" max="4362" width="4.77734375" customWidth="1"/>
    <col min="4363" max="4363" width="5.77734375" customWidth="1"/>
    <col min="4364" max="4364" width="3.77734375" customWidth="1"/>
    <col min="4365" max="4365" width="4.77734375" customWidth="1"/>
    <col min="4366" max="4366" width="5.77734375" customWidth="1"/>
    <col min="4367" max="4367" width="3.77734375" customWidth="1"/>
    <col min="4368" max="4368" width="4.77734375" customWidth="1"/>
    <col min="4369" max="4369" width="5.77734375" customWidth="1"/>
    <col min="4370" max="4370" width="3.77734375" customWidth="1"/>
    <col min="4371" max="4371" width="4.77734375" customWidth="1"/>
    <col min="4372" max="4372" width="5.77734375" customWidth="1"/>
    <col min="4373" max="4373" width="3.77734375" customWidth="1"/>
    <col min="4374" max="4374" width="4.77734375" customWidth="1"/>
    <col min="4375" max="4375" width="5.77734375" customWidth="1"/>
    <col min="4376" max="4376" width="3.77734375" customWidth="1"/>
    <col min="4377" max="4377" width="4.77734375" customWidth="1"/>
    <col min="4378" max="4378" width="5.77734375" customWidth="1"/>
    <col min="4609" max="4609" width="2.33203125" customWidth="1"/>
    <col min="4610" max="4610" width="5.44140625" customWidth="1"/>
    <col min="4611" max="4611" width="3.77734375" customWidth="1"/>
    <col min="4612" max="4612" width="4.77734375" customWidth="1"/>
    <col min="4613" max="4613" width="5.77734375" customWidth="1"/>
    <col min="4614" max="4614" width="3.77734375" customWidth="1"/>
    <col min="4615" max="4615" width="4.77734375" customWidth="1"/>
    <col min="4616" max="4616" width="5.77734375" customWidth="1"/>
    <col min="4617" max="4617" width="3.77734375" customWidth="1"/>
    <col min="4618" max="4618" width="4.77734375" customWidth="1"/>
    <col min="4619" max="4619" width="5.77734375" customWidth="1"/>
    <col min="4620" max="4620" width="3.77734375" customWidth="1"/>
    <col min="4621" max="4621" width="4.77734375" customWidth="1"/>
    <col min="4622" max="4622" width="5.77734375" customWidth="1"/>
    <col min="4623" max="4623" width="3.77734375" customWidth="1"/>
    <col min="4624" max="4624" width="4.77734375" customWidth="1"/>
    <col min="4625" max="4625" width="5.77734375" customWidth="1"/>
    <col min="4626" max="4626" width="3.77734375" customWidth="1"/>
    <col min="4627" max="4627" width="4.77734375" customWidth="1"/>
    <col min="4628" max="4628" width="5.77734375" customWidth="1"/>
    <col min="4629" max="4629" width="3.77734375" customWidth="1"/>
    <col min="4630" max="4630" width="4.77734375" customWidth="1"/>
    <col min="4631" max="4631" width="5.77734375" customWidth="1"/>
    <col min="4632" max="4632" width="3.77734375" customWidth="1"/>
    <col min="4633" max="4633" width="4.77734375" customWidth="1"/>
    <col min="4634" max="4634" width="5.77734375" customWidth="1"/>
    <col min="4865" max="4865" width="2.33203125" customWidth="1"/>
    <col min="4866" max="4866" width="5.44140625" customWidth="1"/>
    <col min="4867" max="4867" width="3.77734375" customWidth="1"/>
    <col min="4868" max="4868" width="4.77734375" customWidth="1"/>
    <col min="4869" max="4869" width="5.77734375" customWidth="1"/>
    <col min="4870" max="4870" width="3.77734375" customWidth="1"/>
    <col min="4871" max="4871" width="4.77734375" customWidth="1"/>
    <col min="4872" max="4872" width="5.77734375" customWidth="1"/>
    <col min="4873" max="4873" width="3.77734375" customWidth="1"/>
    <col min="4874" max="4874" width="4.77734375" customWidth="1"/>
    <col min="4875" max="4875" width="5.77734375" customWidth="1"/>
    <col min="4876" max="4876" width="3.77734375" customWidth="1"/>
    <col min="4877" max="4877" width="4.77734375" customWidth="1"/>
    <col min="4878" max="4878" width="5.77734375" customWidth="1"/>
    <col min="4879" max="4879" width="3.77734375" customWidth="1"/>
    <col min="4880" max="4880" width="4.77734375" customWidth="1"/>
    <col min="4881" max="4881" width="5.77734375" customWidth="1"/>
    <col min="4882" max="4882" width="3.77734375" customWidth="1"/>
    <col min="4883" max="4883" width="4.77734375" customWidth="1"/>
    <col min="4884" max="4884" width="5.77734375" customWidth="1"/>
    <col min="4885" max="4885" width="3.77734375" customWidth="1"/>
    <col min="4886" max="4886" width="4.77734375" customWidth="1"/>
    <col min="4887" max="4887" width="5.77734375" customWidth="1"/>
    <col min="4888" max="4888" width="3.77734375" customWidth="1"/>
    <col min="4889" max="4889" width="4.77734375" customWidth="1"/>
    <col min="4890" max="4890" width="5.77734375" customWidth="1"/>
    <col min="5121" max="5121" width="2.33203125" customWidth="1"/>
    <col min="5122" max="5122" width="5.44140625" customWidth="1"/>
    <col min="5123" max="5123" width="3.77734375" customWidth="1"/>
    <col min="5124" max="5124" width="4.77734375" customWidth="1"/>
    <col min="5125" max="5125" width="5.77734375" customWidth="1"/>
    <col min="5126" max="5126" width="3.77734375" customWidth="1"/>
    <col min="5127" max="5127" width="4.77734375" customWidth="1"/>
    <col min="5128" max="5128" width="5.77734375" customWidth="1"/>
    <col min="5129" max="5129" width="3.77734375" customWidth="1"/>
    <col min="5130" max="5130" width="4.77734375" customWidth="1"/>
    <col min="5131" max="5131" width="5.77734375" customWidth="1"/>
    <col min="5132" max="5132" width="3.77734375" customWidth="1"/>
    <col min="5133" max="5133" width="4.77734375" customWidth="1"/>
    <col min="5134" max="5134" width="5.77734375" customWidth="1"/>
    <col min="5135" max="5135" width="3.77734375" customWidth="1"/>
    <col min="5136" max="5136" width="4.77734375" customWidth="1"/>
    <col min="5137" max="5137" width="5.77734375" customWidth="1"/>
    <col min="5138" max="5138" width="3.77734375" customWidth="1"/>
    <col min="5139" max="5139" width="4.77734375" customWidth="1"/>
    <col min="5140" max="5140" width="5.77734375" customWidth="1"/>
    <col min="5141" max="5141" width="3.77734375" customWidth="1"/>
    <col min="5142" max="5142" width="4.77734375" customWidth="1"/>
    <col min="5143" max="5143" width="5.77734375" customWidth="1"/>
    <col min="5144" max="5144" width="3.77734375" customWidth="1"/>
    <col min="5145" max="5145" width="4.77734375" customWidth="1"/>
    <col min="5146" max="5146" width="5.77734375" customWidth="1"/>
    <col min="5377" max="5377" width="2.33203125" customWidth="1"/>
    <col min="5378" max="5378" width="5.44140625" customWidth="1"/>
    <col min="5379" max="5379" width="3.77734375" customWidth="1"/>
    <col min="5380" max="5380" width="4.77734375" customWidth="1"/>
    <col min="5381" max="5381" width="5.77734375" customWidth="1"/>
    <col min="5382" max="5382" width="3.77734375" customWidth="1"/>
    <col min="5383" max="5383" width="4.77734375" customWidth="1"/>
    <col min="5384" max="5384" width="5.77734375" customWidth="1"/>
    <col min="5385" max="5385" width="3.77734375" customWidth="1"/>
    <col min="5386" max="5386" width="4.77734375" customWidth="1"/>
    <col min="5387" max="5387" width="5.77734375" customWidth="1"/>
    <col min="5388" max="5388" width="3.77734375" customWidth="1"/>
    <col min="5389" max="5389" width="4.77734375" customWidth="1"/>
    <col min="5390" max="5390" width="5.77734375" customWidth="1"/>
    <col min="5391" max="5391" width="3.77734375" customWidth="1"/>
    <col min="5392" max="5392" width="4.77734375" customWidth="1"/>
    <col min="5393" max="5393" width="5.77734375" customWidth="1"/>
    <col min="5394" max="5394" width="3.77734375" customWidth="1"/>
    <col min="5395" max="5395" width="4.77734375" customWidth="1"/>
    <col min="5396" max="5396" width="5.77734375" customWidth="1"/>
    <col min="5397" max="5397" width="3.77734375" customWidth="1"/>
    <col min="5398" max="5398" width="4.77734375" customWidth="1"/>
    <col min="5399" max="5399" width="5.77734375" customWidth="1"/>
    <col min="5400" max="5400" width="3.77734375" customWidth="1"/>
    <col min="5401" max="5401" width="4.77734375" customWidth="1"/>
    <col min="5402" max="5402" width="5.77734375" customWidth="1"/>
    <col min="5633" max="5633" width="2.33203125" customWidth="1"/>
    <col min="5634" max="5634" width="5.44140625" customWidth="1"/>
    <col min="5635" max="5635" width="3.77734375" customWidth="1"/>
    <col min="5636" max="5636" width="4.77734375" customWidth="1"/>
    <col min="5637" max="5637" width="5.77734375" customWidth="1"/>
    <col min="5638" max="5638" width="3.77734375" customWidth="1"/>
    <col min="5639" max="5639" width="4.77734375" customWidth="1"/>
    <col min="5640" max="5640" width="5.77734375" customWidth="1"/>
    <col min="5641" max="5641" width="3.77734375" customWidth="1"/>
    <col min="5642" max="5642" width="4.77734375" customWidth="1"/>
    <col min="5643" max="5643" width="5.77734375" customWidth="1"/>
    <col min="5644" max="5644" width="3.77734375" customWidth="1"/>
    <col min="5645" max="5645" width="4.77734375" customWidth="1"/>
    <col min="5646" max="5646" width="5.77734375" customWidth="1"/>
    <col min="5647" max="5647" width="3.77734375" customWidth="1"/>
    <col min="5648" max="5648" width="4.77734375" customWidth="1"/>
    <col min="5649" max="5649" width="5.77734375" customWidth="1"/>
    <col min="5650" max="5650" width="3.77734375" customWidth="1"/>
    <col min="5651" max="5651" width="4.77734375" customWidth="1"/>
    <col min="5652" max="5652" width="5.77734375" customWidth="1"/>
    <col min="5653" max="5653" width="3.77734375" customWidth="1"/>
    <col min="5654" max="5654" width="4.77734375" customWidth="1"/>
    <col min="5655" max="5655" width="5.77734375" customWidth="1"/>
    <col min="5656" max="5656" width="3.77734375" customWidth="1"/>
    <col min="5657" max="5657" width="4.77734375" customWidth="1"/>
    <col min="5658" max="5658" width="5.77734375" customWidth="1"/>
    <col min="5889" max="5889" width="2.33203125" customWidth="1"/>
    <col min="5890" max="5890" width="5.44140625" customWidth="1"/>
    <col min="5891" max="5891" width="3.77734375" customWidth="1"/>
    <col min="5892" max="5892" width="4.77734375" customWidth="1"/>
    <col min="5893" max="5893" width="5.77734375" customWidth="1"/>
    <col min="5894" max="5894" width="3.77734375" customWidth="1"/>
    <col min="5895" max="5895" width="4.77734375" customWidth="1"/>
    <col min="5896" max="5896" width="5.77734375" customWidth="1"/>
    <col min="5897" max="5897" width="3.77734375" customWidth="1"/>
    <col min="5898" max="5898" width="4.77734375" customWidth="1"/>
    <col min="5899" max="5899" width="5.77734375" customWidth="1"/>
    <col min="5900" max="5900" width="3.77734375" customWidth="1"/>
    <col min="5901" max="5901" width="4.77734375" customWidth="1"/>
    <col min="5902" max="5902" width="5.77734375" customWidth="1"/>
    <col min="5903" max="5903" width="3.77734375" customWidth="1"/>
    <col min="5904" max="5904" width="4.77734375" customWidth="1"/>
    <col min="5905" max="5905" width="5.77734375" customWidth="1"/>
    <col min="5906" max="5906" width="3.77734375" customWidth="1"/>
    <col min="5907" max="5907" width="4.77734375" customWidth="1"/>
    <col min="5908" max="5908" width="5.77734375" customWidth="1"/>
    <col min="5909" max="5909" width="3.77734375" customWidth="1"/>
    <col min="5910" max="5910" width="4.77734375" customWidth="1"/>
    <col min="5911" max="5911" width="5.77734375" customWidth="1"/>
    <col min="5912" max="5912" width="3.77734375" customWidth="1"/>
    <col min="5913" max="5913" width="4.77734375" customWidth="1"/>
    <col min="5914" max="5914" width="5.77734375" customWidth="1"/>
    <col min="6145" max="6145" width="2.33203125" customWidth="1"/>
    <col min="6146" max="6146" width="5.44140625" customWidth="1"/>
    <col min="6147" max="6147" width="3.77734375" customWidth="1"/>
    <col min="6148" max="6148" width="4.77734375" customWidth="1"/>
    <col min="6149" max="6149" width="5.77734375" customWidth="1"/>
    <col min="6150" max="6150" width="3.77734375" customWidth="1"/>
    <col min="6151" max="6151" width="4.77734375" customWidth="1"/>
    <col min="6152" max="6152" width="5.77734375" customWidth="1"/>
    <col min="6153" max="6153" width="3.77734375" customWidth="1"/>
    <col min="6154" max="6154" width="4.77734375" customWidth="1"/>
    <col min="6155" max="6155" width="5.77734375" customWidth="1"/>
    <col min="6156" max="6156" width="3.77734375" customWidth="1"/>
    <col min="6157" max="6157" width="4.77734375" customWidth="1"/>
    <col min="6158" max="6158" width="5.77734375" customWidth="1"/>
    <col min="6159" max="6159" width="3.77734375" customWidth="1"/>
    <col min="6160" max="6160" width="4.77734375" customWidth="1"/>
    <col min="6161" max="6161" width="5.77734375" customWidth="1"/>
    <col min="6162" max="6162" width="3.77734375" customWidth="1"/>
    <col min="6163" max="6163" width="4.77734375" customWidth="1"/>
    <col min="6164" max="6164" width="5.77734375" customWidth="1"/>
    <col min="6165" max="6165" width="3.77734375" customWidth="1"/>
    <col min="6166" max="6166" width="4.77734375" customWidth="1"/>
    <col min="6167" max="6167" width="5.77734375" customWidth="1"/>
    <col min="6168" max="6168" width="3.77734375" customWidth="1"/>
    <col min="6169" max="6169" width="4.77734375" customWidth="1"/>
    <col min="6170" max="6170" width="5.77734375" customWidth="1"/>
    <col min="6401" max="6401" width="2.33203125" customWidth="1"/>
    <col min="6402" max="6402" width="5.44140625" customWidth="1"/>
    <col min="6403" max="6403" width="3.77734375" customWidth="1"/>
    <col min="6404" max="6404" width="4.77734375" customWidth="1"/>
    <col min="6405" max="6405" width="5.77734375" customWidth="1"/>
    <col min="6406" max="6406" width="3.77734375" customWidth="1"/>
    <col min="6407" max="6407" width="4.77734375" customWidth="1"/>
    <col min="6408" max="6408" width="5.77734375" customWidth="1"/>
    <col min="6409" max="6409" width="3.77734375" customWidth="1"/>
    <col min="6410" max="6410" width="4.77734375" customWidth="1"/>
    <col min="6411" max="6411" width="5.77734375" customWidth="1"/>
    <col min="6412" max="6412" width="3.77734375" customWidth="1"/>
    <col min="6413" max="6413" width="4.77734375" customWidth="1"/>
    <col min="6414" max="6414" width="5.77734375" customWidth="1"/>
    <col min="6415" max="6415" width="3.77734375" customWidth="1"/>
    <col min="6416" max="6416" width="4.77734375" customWidth="1"/>
    <col min="6417" max="6417" width="5.77734375" customWidth="1"/>
    <col min="6418" max="6418" width="3.77734375" customWidth="1"/>
    <col min="6419" max="6419" width="4.77734375" customWidth="1"/>
    <col min="6420" max="6420" width="5.77734375" customWidth="1"/>
    <col min="6421" max="6421" width="3.77734375" customWidth="1"/>
    <col min="6422" max="6422" width="4.77734375" customWidth="1"/>
    <col min="6423" max="6423" width="5.77734375" customWidth="1"/>
    <col min="6424" max="6424" width="3.77734375" customWidth="1"/>
    <col min="6425" max="6425" width="4.77734375" customWidth="1"/>
    <col min="6426" max="6426" width="5.77734375" customWidth="1"/>
    <col min="6657" max="6657" width="2.33203125" customWidth="1"/>
    <col min="6658" max="6658" width="5.44140625" customWidth="1"/>
    <col min="6659" max="6659" width="3.77734375" customWidth="1"/>
    <col min="6660" max="6660" width="4.77734375" customWidth="1"/>
    <col min="6661" max="6661" width="5.77734375" customWidth="1"/>
    <col min="6662" max="6662" width="3.77734375" customWidth="1"/>
    <col min="6663" max="6663" width="4.77734375" customWidth="1"/>
    <col min="6664" max="6664" width="5.77734375" customWidth="1"/>
    <col min="6665" max="6665" width="3.77734375" customWidth="1"/>
    <col min="6666" max="6666" width="4.77734375" customWidth="1"/>
    <col min="6667" max="6667" width="5.77734375" customWidth="1"/>
    <col min="6668" max="6668" width="3.77734375" customWidth="1"/>
    <col min="6669" max="6669" width="4.77734375" customWidth="1"/>
    <col min="6670" max="6670" width="5.77734375" customWidth="1"/>
    <col min="6671" max="6671" width="3.77734375" customWidth="1"/>
    <col min="6672" max="6672" width="4.77734375" customWidth="1"/>
    <col min="6673" max="6673" width="5.77734375" customWidth="1"/>
    <col min="6674" max="6674" width="3.77734375" customWidth="1"/>
    <col min="6675" max="6675" width="4.77734375" customWidth="1"/>
    <col min="6676" max="6676" width="5.77734375" customWidth="1"/>
    <col min="6677" max="6677" width="3.77734375" customWidth="1"/>
    <col min="6678" max="6678" width="4.77734375" customWidth="1"/>
    <col min="6679" max="6679" width="5.77734375" customWidth="1"/>
    <col min="6680" max="6680" width="3.77734375" customWidth="1"/>
    <col min="6681" max="6681" width="4.77734375" customWidth="1"/>
    <col min="6682" max="6682" width="5.77734375" customWidth="1"/>
    <col min="6913" max="6913" width="2.33203125" customWidth="1"/>
    <col min="6914" max="6914" width="5.44140625" customWidth="1"/>
    <col min="6915" max="6915" width="3.77734375" customWidth="1"/>
    <col min="6916" max="6916" width="4.77734375" customWidth="1"/>
    <col min="6917" max="6917" width="5.77734375" customWidth="1"/>
    <col min="6918" max="6918" width="3.77734375" customWidth="1"/>
    <col min="6919" max="6919" width="4.77734375" customWidth="1"/>
    <col min="6920" max="6920" width="5.77734375" customWidth="1"/>
    <col min="6921" max="6921" width="3.77734375" customWidth="1"/>
    <col min="6922" max="6922" width="4.77734375" customWidth="1"/>
    <col min="6923" max="6923" width="5.77734375" customWidth="1"/>
    <col min="6924" max="6924" width="3.77734375" customWidth="1"/>
    <col min="6925" max="6925" width="4.77734375" customWidth="1"/>
    <col min="6926" max="6926" width="5.77734375" customWidth="1"/>
    <col min="6927" max="6927" width="3.77734375" customWidth="1"/>
    <col min="6928" max="6928" width="4.77734375" customWidth="1"/>
    <col min="6929" max="6929" width="5.77734375" customWidth="1"/>
    <col min="6930" max="6930" width="3.77734375" customWidth="1"/>
    <col min="6931" max="6931" width="4.77734375" customWidth="1"/>
    <col min="6932" max="6932" width="5.77734375" customWidth="1"/>
    <col min="6933" max="6933" width="3.77734375" customWidth="1"/>
    <col min="6934" max="6934" width="4.77734375" customWidth="1"/>
    <col min="6935" max="6935" width="5.77734375" customWidth="1"/>
    <col min="6936" max="6936" width="3.77734375" customWidth="1"/>
    <col min="6937" max="6937" width="4.77734375" customWidth="1"/>
    <col min="6938" max="6938" width="5.77734375" customWidth="1"/>
    <col min="7169" max="7169" width="2.33203125" customWidth="1"/>
    <col min="7170" max="7170" width="5.44140625" customWidth="1"/>
    <col min="7171" max="7171" width="3.77734375" customWidth="1"/>
    <col min="7172" max="7172" width="4.77734375" customWidth="1"/>
    <col min="7173" max="7173" width="5.77734375" customWidth="1"/>
    <col min="7174" max="7174" width="3.77734375" customWidth="1"/>
    <col min="7175" max="7175" width="4.77734375" customWidth="1"/>
    <col min="7176" max="7176" width="5.77734375" customWidth="1"/>
    <col min="7177" max="7177" width="3.77734375" customWidth="1"/>
    <col min="7178" max="7178" width="4.77734375" customWidth="1"/>
    <col min="7179" max="7179" width="5.77734375" customWidth="1"/>
    <col min="7180" max="7180" width="3.77734375" customWidth="1"/>
    <col min="7181" max="7181" width="4.77734375" customWidth="1"/>
    <col min="7182" max="7182" width="5.77734375" customWidth="1"/>
    <col min="7183" max="7183" width="3.77734375" customWidth="1"/>
    <col min="7184" max="7184" width="4.77734375" customWidth="1"/>
    <col min="7185" max="7185" width="5.77734375" customWidth="1"/>
    <col min="7186" max="7186" width="3.77734375" customWidth="1"/>
    <col min="7187" max="7187" width="4.77734375" customWidth="1"/>
    <col min="7188" max="7188" width="5.77734375" customWidth="1"/>
    <col min="7189" max="7189" width="3.77734375" customWidth="1"/>
    <col min="7190" max="7190" width="4.77734375" customWidth="1"/>
    <col min="7191" max="7191" width="5.77734375" customWidth="1"/>
    <col min="7192" max="7192" width="3.77734375" customWidth="1"/>
    <col min="7193" max="7193" width="4.77734375" customWidth="1"/>
    <col min="7194" max="7194" width="5.77734375" customWidth="1"/>
    <col min="7425" max="7425" width="2.33203125" customWidth="1"/>
    <col min="7426" max="7426" width="5.44140625" customWidth="1"/>
    <col min="7427" max="7427" width="3.77734375" customWidth="1"/>
    <col min="7428" max="7428" width="4.77734375" customWidth="1"/>
    <col min="7429" max="7429" width="5.77734375" customWidth="1"/>
    <col min="7430" max="7430" width="3.77734375" customWidth="1"/>
    <col min="7431" max="7431" width="4.77734375" customWidth="1"/>
    <col min="7432" max="7432" width="5.77734375" customWidth="1"/>
    <col min="7433" max="7433" width="3.77734375" customWidth="1"/>
    <col min="7434" max="7434" width="4.77734375" customWidth="1"/>
    <col min="7435" max="7435" width="5.77734375" customWidth="1"/>
    <col min="7436" max="7436" width="3.77734375" customWidth="1"/>
    <col min="7437" max="7437" width="4.77734375" customWidth="1"/>
    <col min="7438" max="7438" width="5.77734375" customWidth="1"/>
    <col min="7439" max="7439" width="3.77734375" customWidth="1"/>
    <col min="7440" max="7440" width="4.77734375" customWidth="1"/>
    <col min="7441" max="7441" width="5.77734375" customWidth="1"/>
    <col min="7442" max="7442" width="3.77734375" customWidth="1"/>
    <col min="7443" max="7443" width="4.77734375" customWidth="1"/>
    <col min="7444" max="7444" width="5.77734375" customWidth="1"/>
    <col min="7445" max="7445" width="3.77734375" customWidth="1"/>
    <col min="7446" max="7446" width="4.77734375" customWidth="1"/>
    <col min="7447" max="7447" width="5.77734375" customWidth="1"/>
    <col min="7448" max="7448" width="3.77734375" customWidth="1"/>
    <col min="7449" max="7449" width="4.77734375" customWidth="1"/>
    <col min="7450" max="7450" width="5.77734375" customWidth="1"/>
    <col min="7681" max="7681" width="2.33203125" customWidth="1"/>
    <col min="7682" max="7682" width="5.44140625" customWidth="1"/>
    <col min="7683" max="7683" width="3.77734375" customWidth="1"/>
    <col min="7684" max="7684" width="4.77734375" customWidth="1"/>
    <col min="7685" max="7685" width="5.77734375" customWidth="1"/>
    <col min="7686" max="7686" width="3.77734375" customWidth="1"/>
    <col min="7687" max="7687" width="4.77734375" customWidth="1"/>
    <col min="7688" max="7688" width="5.77734375" customWidth="1"/>
    <col min="7689" max="7689" width="3.77734375" customWidth="1"/>
    <col min="7690" max="7690" width="4.77734375" customWidth="1"/>
    <col min="7691" max="7691" width="5.77734375" customWidth="1"/>
    <col min="7692" max="7692" width="3.77734375" customWidth="1"/>
    <col min="7693" max="7693" width="4.77734375" customWidth="1"/>
    <col min="7694" max="7694" width="5.77734375" customWidth="1"/>
    <col min="7695" max="7695" width="3.77734375" customWidth="1"/>
    <col min="7696" max="7696" width="4.77734375" customWidth="1"/>
    <col min="7697" max="7697" width="5.77734375" customWidth="1"/>
    <col min="7698" max="7698" width="3.77734375" customWidth="1"/>
    <col min="7699" max="7699" width="4.77734375" customWidth="1"/>
    <col min="7700" max="7700" width="5.77734375" customWidth="1"/>
    <col min="7701" max="7701" width="3.77734375" customWidth="1"/>
    <col min="7702" max="7702" width="4.77734375" customWidth="1"/>
    <col min="7703" max="7703" width="5.77734375" customWidth="1"/>
    <col min="7704" max="7704" width="3.77734375" customWidth="1"/>
    <col min="7705" max="7705" width="4.77734375" customWidth="1"/>
    <col min="7706" max="7706" width="5.77734375" customWidth="1"/>
    <col min="7937" max="7937" width="2.33203125" customWidth="1"/>
    <col min="7938" max="7938" width="5.44140625" customWidth="1"/>
    <col min="7939" max="7939" width="3.77734375" customWidth="1"/>
    <col min="7940" max="7940" width="4.77734375" customWidth="1"/>
    <col min="7941" max="7941" width="5.77734375" customWidth="1"/>
    <col min="7942" max="7942" width="3.77734375" customWidth="1"/>
    <col min="7943" max="7943" width="4.77734375" customWidth="1"/>
    <col min="7944" max="7944" width="5.77734375" customWidth="1"/>
    <col min="7945" max="7945" width="3.77734375" customWidth="1"/>
    <col min="7946" max="7946" width="4.77734375" customWidth="1"/>
    <col min="7947" max="7947" width="5.77734375" customWidth="1"/>
    <col min="7948" max="7948" width="3.77734375" customWidth="1"/>
    <col min="7949" max="7949" width="4.77734375" customWidth="1"/>
    <col min="7950" max="7950" width="5.77734375" customWidth="1"/>
    <col min="7951" max="7951" width="3.77734375" customWidth="1"/>
    <col min="7952" max="7952" width="4.77734375" customWidth="1"/>
    <col min="7953" max="7953" width="5.77734375" customWidth="1"/>
    <col min="7954" max="7954" width="3.77734375" customWidth="1"/>
    <col min="7955" max="7955" width="4.77734375" customWidth="1"/>
    <col min="7956" max="7956" width="5.77734375" customWidth="1"/>
    <col min="7957" max="7957" width="3.77734375" customWidth="1"/>
    <col min="7958" max="7958" width="4.77734375" customWidth="1"/>
    <col min="7959" max="7959" width="5.77734375" customWidth="1"/>
    <col min="7960" max="7960" width="3.77734375" customWidth="1"/>
    <col min="7961" max="7961" width="4.77734375" customWidth="1"/>
    <col min="7962" max="7962" width="5.77734375" customWidth="1"/>
    <col min="8193" max="8193" width="2.33203125" customWidth="1"/>
    <col min="8194" max="8194" width="5.44140625" customWidth="1"/>
    <col min="8195" max="8195" width="3.77734375" customWidth="1"/>
    <col min="8196" max="8196" width="4.77734375" customWidth="1"/>
    <col min="8197" max="8197" width="5.77734375" customWidth="1"/>
    <col min="8198" max="8198" width="3.77734375" customWidth="1"/>
    <col min="8199" max="8199" width="4.77734375" customWidth="1"/>
    <col min="8200" max="8200" width="5.77734375" customWidth="1"/>
    <col min="8201" max="8201" width="3.77734375" customWidth="1"/>
    <col min="8202" max="8202" width="4.77734375" customWidth="1"/>
    <col min="8203" max="8203" width="5.77734375" customWidth="1"/>
    <col min="8204" max="8204" width="3.77734375" customWidth="1"/>
    <col min="8205" max="8205" width="4.77734375" customWidth="1"/>
    <col min="8206" max="8206" width="5.77734375" customWidth="1"/>
    <col min="8207" max="8207" width="3.77734375" customWidth="1"/>
    <col min="8208" max="8208" width="4.77734375" customWidth="1"/>
    <col min="8209" max="8209" width="5.77734375" customWidth="1"/>
    <col min="8210" max="8210" width="3.77734375" customWidth="1"/>
    <col min="8211" max="8211" width="4.77734375" customWidth="1"/>
    <col min="8212" max="8212" width="5.77734375" customWidth="1"/>
    <col min="8213" max="8213" width="3.77734375" customWidth="1"/>
    <col min="8214" max="8214" width="4.77734375" customWidth="1"/>
    <col min="8215" max="8215" width="5.77734375" customWidth="1"/>
    <col min="8216" max="8216" width="3.77734375" customWidth="1"/>
    <col min="8217" max="8217" width="4.77734375" customWidth="1"/>
    <col min="8218" max="8218" width="5.77734375" customWidth="1"/>
    <col min="8449" max="8449" width="2.33203125" customWidth="1"/>
    <col min="8450" max="8450" width="5.44140625" customWidth="1"/>
    <col min="8451" max="8451" width="3.77734375" customWidth="1"/>
    <col min="8452" max="8452" width="4.77734375" customWidth="1"/>
    <col min="8453" max="8453" width="5.77734375" customWidth="1"/>
    <col min="8454" max="8454" width="3.77734375" customWidth="1"/>
    <col min="8455" max="8455" width="4.77734375" customWidth="1"/>
    <col min="8456" max="8456" width="5.77734375" customWidth="1"/>
    <col min="8457" max="8457" width="3.77734375" customWidth="1"/>
    <col min="8458" max="8458" width="4.77734375" customWidth="1"/>
    <col min="8459" max="8459" width="5.77734375" customWidth="1"/>
    <col min="8460" max="8460" width="3.77734375" customWidth="1"/>
    <col min="8461" max="8461" width="4.77734375" customWidth="1"/>
    <col min="8462" max="8462" width="5.77734375" customWidth="1"/>
    <col min="8463" max="8463" width="3.77734375" customWidth="1"/>
    <col min="8464" max="8464" width="4.77734375" customWidth="1"/>
    <col min="8465" max="8465" width="5.77734375" customWidth="1"/>
    <col min="8466" max="8466" width="3.77734375" customWidth="1"/>
    <col min="8467" max="8467" width="4.77734375" customWidth="1"/>
    <col min="8468" max="8468" width="5.77734375" customWidth="1"/>
    <col min="8469" max="8469" width="3.77734375" customWidth="1"/>
    <col min="8470" max="8470" width="4.77734375" customWidth="1"/>
    <col min="8471" max="8471" width="5.77734375" customWidth="1"/>
    <col min="8472" max="8472" width="3.77734375" customWidth="1"/>
    <col min="8473" max="8473" width="4.77734375" customWidth="1"/>
    <col min="8474" max="8474" width="5.77734375" customWidth="1"/>
    <col min="8705" max="8705" width="2.33203125" customWidth="1"/>
    <col min="8706" max="8706" width="5.44140625" customWidth="1"/>
    <col min="8707" max="8707" width="3.77734375" customWidth="1"/>
    <col min="8708" max="8708" width="4.77734375" customWidth="1"/>
    <col min="8709" max="8709" width="5.77734375" customWidth="1"/>
    <col min="8710" max="8710" width="3.77734375" customWidth="1"/>
    <col min="8711" max="8711" width="4.77734375" customWidth="1"/>
    <col min="8712" max="8712" width="5.77734375" customWidth="1"/>
    <col min="8713" max="8713" width="3.77734375" customWidth="1"/>
    <col min="8714" max="8714" width="4.77734375" customWidth="1"/>
    <col min="8715" max="8715" width="5.77734375" customWidth="1"/>
    <col min="8716" max="8716" width="3.77734375" customWidth="1"/>
    <col min="8717" max="8717" width="4.77734375" customWidth="1"/>
    <col min="8718" max="8718" width="5.77734375" customWidth="1"/>
    <col min="8719" max="8719" width="3.77734375" customWidth="1"/>
    <col min="8720" max="8720" width="4.77734375" customWidth="1"/>
    <col min="8721" max="8721" width="5.77734375" customWidth="1"/>
    <col min="8722" max="8722" width="3.77734375" customWidth="1"/>
    <col min="8723" max="8723" width="4.77734375" customWidth="1"/>
    <col min="8724" max="8724" width="5.77734375" customWidth="1"/>
    <col min="8725" max="8725" width="3.77734375" customWidth="1"/>
    <col min="8726" max="8726" width="4.77734375" customWidth="1"/>
    <col min="8727" max="8727" width="5.77734375" customWidth="1"/>
    <col min="8728" max="8728" width="3.77734375" customWidth="1"/>
    <col min="8729" max="8729" width="4.77734375" customWidth="1"/>
    <col min="8730" max="8730" width="5.77734375" customWidth="1"/>
    <col min="8961" max="8961" width="2.33203125" customWidth="1"/>
    <col min="8962" max="8962" width="5.44140625" customWidth="1"/>
    <col min="8963" max="8963" width="3.77734375" customWidth="1"/>
    <col min="8964" max="8964" width="4.77734375" customWidth="1"/>
    <col min="8965" max="8965" width="5.77734375" customWidth="1"/>
    <col min="8966" max="8966" width="3.77734375" customWidth="1"/>
    <col min="8967" max="8967" width="4.77734375" customWidth="1"/>
    <col min="8968" max="8968" width="5.77734375" customWidth="1"/>
    <col min="8969" max="8969" width="3.77734375" customWidth="1"/>
    <col min="8970" max="8970" width="4.77734375" customWidth="1"/>
    <col min="8971" max="8971" width="5.77734375" customWidth="1"/>
    <col min="8972" max="8972" width="3.77734375" customWidth="1"/>
    <col min="8973" max="8973" width="4.77734375" customWidth="1"/>
    <col min="8974" max="8974" width="5.77734375" customWidth="1"/>
    <col min="8975" max="8975" width="3.77734375" customWidth="1"/>
    <col min="8976" max="8976" width="4.77734375" customWidth="1"/>
    <col min="8977" max="8977" width="5.77734375" customWidth="1"/>
    <col min="8978" max="8978" width="3.77734375" customWidth="1"/>
    <col min="8979" max="8979" width="4.77734375" customWidth="1"/>
    <col min="8980" max="8980" width="5.77734375" customWidth="1"/>
    <col min="8981" max="8981" width="3.77734375" customWidth="1"/>
    <col min="8982" max="8982" width="4.77734375" customWidth="1"/>
    <col min="8983" max="8983" width="5.77734375" customWidth="1"/>
    <col min="8984" max="8984" width="3.77734375" customWidth="1"/>
    <col min="8985" max="8985" width="4.77734375" customWidth="1"/>
    <col min="8986" max="8986" width="5.77734375" customWidth="1"/>
    <col min="9217" max="9217" width="2.33203125" customWidth="1"/>
    <col min="9218" max="9218" width="5.44140625" customWidth="1"/>
    <col min="9219" max="9219" width="3.77734375" customWidth="1"/>
    <col min="9220" max="9220" width="4.77734375" customWidth="1"/>
    <col min="9221" max="9221" width="5.77734375" customWidth="1"/>
    <col min="9222" max="9222" width="3.77734375" customWidth="1"/>
    <col min="9223" max="9223" width="4.77734375" customWidth="1"/>
    <col min="9224" max="9224" width="5.77734375" customWidth="1"/>
    <col min="9225" max="9225" width="3.77734375" customWidth="1"/>
    <col min="9226" max="9226" width="4.77734375" customWidth="1"/>
    <col min="9227" max="9227" width="5.77734375" customWidth="1"/>
    <col min="9228" max="9228" width="3.77734375" customWidth="1"/>
    <col min="9229" max="9229" width="4.77734375" customWidth="1"/>
    <col min="9230" max="9230" width="5.77734375" customWidth="1"/>
    <col min="9231" max="9231" width="3.77734375" customWidth="1"/>
    <col min="9232" max="9232" width="4.77734375" customWidth="1"/>
    <col min="9233" max="9233" width="5.77734375" customWidth="1"/>
    <col min="9234" max="9234" width="3.77734375" customWidth="1"/>
    <col min="9235" max="9235" width="4.77734375" customWidth="1"/>
    <col min="9236" max="9236" width="5.77734375" customWidth="1"/>
    <col min="9237" max="9237" width="3.77734375" customWidth="1"/>
    <col min="9238" max="9238" width="4.77734375" customWidth="1"/>
    <col min="9239" max="9239" width="5.77734375" customWidth="1"/>
    <col min="9240" max="9240" width="3.77734375" customWidth="1"/>
    <col min="9241" max="9241" width="4.77734375" customWidth="1"/>
    <col min="9242" max="9242" width="5.77734375" customWidth="1"/>
    <col min="9473" max="9473" width="2.33203125" customWidth="1"/>
    <col min="9474" max="9474" width="5.44140625" customWidth="1"/>
    <col min="9475" max="9475" width="3.77734375" customWidth="1"/>
    <col min="9476" max="9476" width="4.77734375" customWidth="1"/>
    <col min="9477" max="9477" width="5.77734375" customWidth="1"/>
    <col min="9478" max="9478" width="3.77734375" customWidth="1"/>
    <col min="9479" max="9479" width="4.77734375" customWidth="1"/>
    <col min="9480" max="9480" width="5.77734375" customWidth="1"/>
    <col min="9481" max="9481" width="3.77734375" customWidth="1"/>
    <col min="9482" max="9482" width="4.77734375" customWidth="1"/>
    <col min="9483" max="9483" width="5.77734375" customWidth="1"/>
    <col min="9484" max="9484" width="3.77734375" customWidth="1"/>
    <col min="9485" max="9485" width="4.77734375" customWidth="1"/>
    <col min="9486" max="9486" width="5.77734375" customWidth="1"/>
    <col min="9487" max="9487" width="3.77734375" customWidth="1"/>
    <col min="9488" max="9488" width="4.77734375" customWidth="1"/>
    <col min="9489" max="9489" width="5.77734375" customWidth="1"/>
    <col min="9490" max="9490" width="3.77734375" customWidth="1"/>
    <col min="9491" max="9491" width="4.77734375" customWidth="1"/>
    <col min="9492" max="9492" width="5.77734375" customWidth="1"/>
    <col min="9493" max="9493" width="3.77734375" customWidth="1"/>
    <col min="9494" max="9494" width="4.77734375" customWidth="1"/>
    <col min="9495" max="9495" width="5.77734375" customWidth="1"/>
    <col min="9496" max="9496" width="3.77734375" customWidth="1"/>
    <col min="9497" max="9497" width="4.77734375" customWidth="1"/>
    <col min="9498" max="9498" width="5.77734375" customWidth="1"/>
    <col min="9729" max="9729" width="2.33203125" customWidth="1"/>
    <col min="9730" max="9730" width="5.44140625" customWidth="1"/>
    <col min="9731" max="9731" width="3.77734375" customWidth="1"/>
    <col min="9732" max="9732" width="4.77734375" customWidth="1"/>
    <col min="9733" max="9733" width="5.77734375" customWidth="1"/>
    <col min="9734" max="9734" width="3.77734375" customWidth="1"/>
    <col min="9735" max="9735" width="4.77734375" customWidth="1"/>
    <col min="9736" max="9736" width="5.77734375" customWidth="1"/>
    <col min="9737" max="9737" width="3.77734375" customWidth="1"/>
    <col min="9738" max="9738" width="4.77734375" customWidth="1"/>
    <col min="9739" max="9739" width="5.77734375" customWidth="1"/>
    <col min="9740" max="9740" width="3.77734375" customWidth="1"/>
    <col min="9741" max="9741" width="4.77734375" customWidth="1"/>
    <col min="9742" max="9742" width="5.77734375" customWidth="1"/>
    <col min="9743" max="9743" width="3.77734375" customWidth="1"/>
    <col min="9744" max="9744" width="4.77734375" customWidth="1"/>
    <col min="9745" max="9745" width="5.77734375" customWidth="1"/>
    <col min="9746" max="9746" width="3.77734375" customWidth="1"/>
    <col min="9747" max="9747" width="4.77734375" customWidth="1"/>
    <col min="9748" max="9748" width="5.77734375" customWidth="1"/>
    <col min="9749" max="9749" width="3.77734375" customWidth="1"/>
    <col min="9750" max="9750" width="4.77734375" customWidth="1"/>
    <col min="9751" max="9751" width="5.77734375" customWidth="1"/>
    <col min="9752" max="9752" width="3.77734375" customWidth="1"/>
    <col min="9753" max="9753" width="4.77734375" customWidth="1"/>
    <col min="9754" max="9754" width="5.77734375" customWidth="1"/>
    <col min="9985" max="9985" width="2.33203125" customWidth="1"/>
    <col min="9986" max="9986" width="5.44140625" customWidth="1"/>
    <col min="9987" max="9987" width="3.77734375" customWidth="1"/>
    <col min="9988" max="9988" width="4.77734375" customWidth="1"/>
    <col min="9989" max="9989" width="5.77734375" customWidth="1"/>
    <col min="9990" max="9990" width="3.77734375" customWidth="1"/>
    <col min="9991" max="9991" width="4.77734375" customWidth="1"/>
    <col min="9992" max="9992" width="5.77734375" customWidth="1"/>
    <col min="9993" max="9993" width="3.77734375" customWidth="1"/>
    <col min="9994" max="9994" width="4.77734375" customWidth="1"/>
    <col min="9995" max="9995" width="5.77734375" customWidth="1"/>
    <col min="9996" max="9996" width="3.77734375" customWidth="1"/>
    <col min="9997" max="9997" width="4.77734375" customWidth="1"/>
    <col min="9998" max="9998" width="5.77734375" customWidth="1"/>
    <col min="9999" max="9999" width="3.77734375" customWidth="1"/>
    <col min="10000" max="10000" width="4.77734375" customWidth="1"/>
    <col min="10001" max="10001" width="5.77734375" customWidth="1"/>
    <col min="10002" max="10002" width="3.77734375" customWidth="1"/>
    <col min="10003" max="10003" width="4.77734375" customWidth="1"/>
    <col min="10004" max="10004" width="5.77734375" customWidth="1"/>
    <col min="10005" max="10005" width="3.77734375" customWidth="1"/>
    <col min="10006" max="10006" width="4.77734375" customWidth="1"/>
    <col min="10007" max="10007" width="5.77734375" customWidth="1"/>
    <col min="10008" max="10008" width="3.77734375" customWidth="1"/>
    <col min="10009" max="10009" width="4.77734375" customWidth="1"/>
    <col min="10010" max="10010" width="5.77734375" customWidth="1"/>
    <col min="10241" max="10241" width="2.33203125" customWidth="1"/>
    <col min="10242" max="10242" width="5.44140625" customWidth="1"/>
    <col min="10243" max="10243" width="3.77734375" customWidth="1"/>
    <col min="10244" max="10244" width="4.77734375" customWidth="1"/>
    <col min="10245" max="10245" width="5.77734375" customWidth="1"/>
    <col min="10246" max="10246" width="3.77734375" customWidth="1"/>
    <col min="10247" max="10247" width="4.77734375" customWidth="1"/>
    <col min="10248" max="10248" width="5.77734375" customWidth="1"/>
    <col min="10249" max="10249" width="3.77734375" customWidth="1"/>
    <col min="10250" max="10250" width="4.77734375" customWidth="1"/>
    <col min="10251" max="10251" width="5.77734375" customWidth="1"/>
    <col min="10252" max="10252" width="3.77734375" customWidth="1"/>
    <col min="10253" max="10253" width="4.77734375" customWidth="1"/>
    <col min="10254" max="10254" width="5.77734375" customWidth="1"/>
    <col min="10255" max="10255" width="3.77734375" customWidth="1"/>
    <col min="10256" max="10256" width="4.77734375" customWidth="1"/>
    <col min="10257" max="10257" width="5.77734375" customWidth="1"/>
    <col min="10258" max="10258" width="3.77734375" customWidth="1"/>
    <col min="10259" max="10259" width="4.77734375" customWidth="1"/>
    <col min="10260" max="10260" width="5.77734375" customWidth="1"/>
    <col min="10261" max="10261" width="3.77734375" customWidth="1"/>
    <col min="10262" max="10262" width="4.77734375" customWidth="1"/>
    <col min="10263" max="10263" width="5.77734375" customWidth="1"/>
    <col min="10264" max="10264" width="3.77734375" customWidth="1"/>
    <col min="10265" max="10265" width="4.77734375" customWidth="1"/>
    <col min="10266" max="10266" width="5.77734375" customWidth="1"/>
    <col min="10497" max="10497" width="2.33203125" customWidth="1"/>
    <col min="10498" max="10498" width="5.44140625" customWidth="1"/>
    <col min="10499" max="10499" width="3.77734375" customWidth="1"/>
    <col min="10500" max="10500" width="4.77734375" customWidth="1"/>
    <col min="10501" max="10501" width="5.77734375" customWidth="1"/>
    <col min="10502" max="10502" width="3.77734375" customWidth="1"/>
    <col min="10503" max="10503" width="4.77734375" customWidth="1"/>
    <col min="10504" max="10504" width="5.77734375" customWidth="1"/>
    <col min="10505" max="10505" width="3.77734375" customWidth="1"/>
    <col min="10506" max="10506" width="4.77734375" customWidth="1"/>
    <col min="10507" max="10507" width="5.77734375" customWidth="1"/>
    <col min="10508" max="10508" width="3.77734375" customWidth="1"/>
    <col min="10509" max="10509" width="4.77734375" customWidth="1"/>
    <col min="10510" max="10510" width="5.77734375" customWidth="1"/>
    <col min="10511" max="10511" width="3.77734375" customWidth="1"/>
    <col min="10512" max="10512" width="4.77734375" customWidth="1"/>
    <col min="10513" max="10513" width="5.77734375" customWidth="1"/>
    <col min="10514" max="10514" width="3.77734375" customWidth="1"/>
    <col min="10515" max="10515" width="4.77734375" customWidth="1"/>
    <col min="10516" max="10516" width="5.77734375" customWidth="1"/>
    <col min="10517" max="10517" width="3.77734375" customWidth="1"/>
    <col min="10518" max="10518" width="4.77734375" customWidth="1"/>
    <col min="10519" max="10519" width="5.77734375" customWidth="1"/>
    <col min="10520" max="10520" width="3.77734375" customWidth="1"/>
    <col min="10521" max="10521" width="4.77734375" customWidth="1"/>
    <col min="10522" max="10522" width="5.77734375" customWidth="1"/>
    <col min="10753" max="10753" width="2.33203125" customWidth="1"/>
    <col min="10754" max="10754" width="5.44140625" customWidth="1"/>
    <col min="10755" max="10755" width="3.77734375" customWidth="1"/>
    <col min="10756" max="10756" width="4.77734375" customWidth="1"/>
    <col min="10757" max="10757" width="5.77734375" customWidth="1"/>
    <col min="10758" max="10758" width="3.77734375" customWidth="1"/>
    <col min="10759" max="10759" width="4.77734375" customWidth="1"/>
    <col min="10760" max="10760" width="5.77734375" customWidth="1"/>
    <col min="10761" max="10761" width="3.77734375" customWidth="1"/>
    <col min="10762" max="10762" width="4.77734375" customWidth="1"/>
    <col min="10763" max="10763" width="5.77734375" customWidth="1"/>
    <col min="10764" max="10764" width="3.77734375" customWidth="1"/>
    <col min="10765" max="10765" width="4.77734375" customWidth="1"/>
    <col min="10766" max="10766" width="5.77734375" customWidth="1"/>
    <col min="10767" max="10767" width="3.77734375" customWidth="1"/>
    <col min="10768" max="10768" width="4.77734375" customWidth="1"/>
    <col min="10769" max="10769" width="5.77734375" customWidth="1"/>
    <col min="10770" max="10770" width="3.77734375" customWidth="1"/>
    <col min="10771" max="10771" width="4.77734375" customWidth="1"/>
    <col min="10772" max="10772" width="5.77734375" customWidth="1"/>
    <col min="10773" max="10773" width="3.77734375" customWidth="1"/>
    <col min="10774" max="10774" width="4.77734375" customWidth="1"/>
    <col min="10775" max="10775" width="5.77734375" customWidth="1"/>
    <col min="10776" max="10776" width="3.77734375" customWidth="1"/>
    <col min="10777" max="10777" width="4.77734375" customWidth="1"/>
    <col min="10778" max="10778" width="5.77734375" customWidth="1"/>
    <col min="11009" max="11009" width="2.33203125" customWidth="1"/>
    <col min="11010" max="11010" width="5.44140625" customWidth="1"/>
    <col min="11011" max="11011" width="3.77734375" customWidth="1"/>
    <col min="11012" max="11012" width="4.77734375" customWidth="1"/>
    <col min="11013" max="11013" width="5.77734375" customWidth="1"/>
    <col min="11014" max="11014" width="3.77734375" customWidth="1"/>
    <col min="11015" max="11015" width="4.77734375" customWidth="1"/>
    <col min="11016" max="11016" width="5.77734375" customWidth="1"/>
    <col min="11017" max="11017" width="3.77734375" customWidth="1"/>
    <col min="11018" max="11018" width="4.77734375" customWidth="1"/>
    <col min="11019" max="11019" width="5.77734375" customWidth="1"/>
    <col min="11020" max="11020" width="3.77734375" customWidth="1"/>
    <col min="11021" max="11021" width="4.77734375" customWidth="1"/>
    <col min="11022" max="11022" width="5.77734375" customWidth="1"/>
    <col min="11023" max="11023" width="3.77734375" customWidth="1"/>
    <col min="11024" max="11024" width="4.77734375" customWidth="1"/>
    <col min="11025" max="11025" width="5.77734375" customWidth="1"/>
    <col min="11026" max="11026" width="3.77734375" customWidth="1"/>
    <col min="11027" max="11027" width="4.77734375" customWidth="1"/>
    <col min="11028" max="11028" width="5.77734375" customWidth="1"/>
    <col min="11029" max="11029" width="3.77734375" customWidth="1"/>
    <col min="11030" max="11030" width="4.77734375" customWidth="1"/>
    <col min="11031" max="11031" width="5.77734375" customWidth="1"/>
    <col min="11032" max="11032" width="3.77734375" customWidth="1"/>
    <col min="11033" max="11033" width="4.77734375" customWidth="1"/>
    <col min="11034" max="11034" width="5.77734375" customWidth="1"/>
    <col min="11265" max="11265" width="2.33203125" customWidth="1"/>
    <col min="11266" max="11266" width="5.44140625" customWidth="1"/>
    <col min="11267" max="11267" width="3.77734375" customWidth="1"/>
    <col min="11268" max="11268" width="4.77734375" customWidth="1"/>
    <col min="11269" max="11269" width="5.77734375" customWidth="1"/>
    <col min="11270" max="11270" width="3.77734375" customWidth="1"/>
    <col min="11271" max="11271" width="4.77734375" customWidth="1"/>
    <col min="11272" max="11272" width="5.77734375" customWidth="1"/>
    <col min="11273" max="11273" width="3.77734375" customWidth="1"/>
    <col min="11274" max="11274" width="4.77734375" customWidth="1"/>
    <col min="11275" max="11275" width="5.77734375" customWidth="1"/>
    <col min="11276" max="11276" width="3.77734375" customWidth="1"/>
    <col min="11277" max="11277" width="4.77734375" customWidth="1"/>
    <col min="11278" max="11278" width="5.77734375" customWidth="1"/>
    <col min="11279" max="11279" width="3.77734375" customWidth="1"/>
    <col min="11280" max="11280" width="4.77734375" customWidth="1"/>
    <col min="11281" max="11281" width="5.77734375" customWidth="1"/>
    <col min="11282" max="11282" width="3.77734375" customWidth="1"/>
    <col min="11283" max="11283" width="4.77734375" customWidth="1"/>
    <col min="11284" max="11284" width="5.77734375" customWidth="1"/>
    <col min="11285" max="11285" width="3.77734375" customWidth="1"/>
    <col min="11286" max="11286" width="4.77734375" customWidth="1"/>
    <col min="11287" max="11287" width="5.77734375" customWidth="1"/>
    <col min="11288" max="11288" width="3.77734375" customWidth="1"/>
    <col min="11289" max="11289" width="4.77734375" customWidth="1"/>
    <col min="11290" max="11290" width="5.77734375" customWidth="1"/>
    <col min="11521" max="11521" width="2.33203125" customWidth="1"/>
    <col min="11522" max="11522" width="5.44140625" customWidth="1"/>
    <col min="11523" max="11523" width="3.77734375" customWidth="1"/>
    <col min="11524" max="11524" width="4.77734375" customWidth="1"/>
    <col min="11525" max="11525" width="5.77734375" customWidth="1"/>
    <col min="11526" max="11526" width="3.77734375" customWidth="1"/>
    <col min="11527" max="11527" width="4.77734375" customWidth="1"/>
    <col min="11528" max="11528" width="5.77734375" customWidth="1"/>
    <col min="11529" max="11529" width="3.77734375" customWidth="1"/>
    <col min="11530" max="11530" width="4.77734375" customWidth="1"/>
    <col min="11531" max="11531" width="5.77734375" customWidth="1"/>
    <col min="11532" max="11532" width="3.77734375" customWidth="1"/>
    <col min="11533" max="11533" width="4.77734375" customWidth="1"/>
    <col min="11534" max="11534" width="5.77734375" customWidth="1"/>
    <col min="11535" max="11535" width="3.77734375" customWidth="1"/>
    <col min="11536" max="11536" width="4.77734375" customWidth="1"/>
    <col min="11537" max="11537" width="5.77734375" customWidth="1"/>
    <col min="11538" max="11538" width="3.77734375" customWidth="1"/>
    <col min="11539" max="11539" width="4.77734375" customWidth="1"/>
    <col min="11540" max="11540" width="5.77734375" customWidth="1"/>
    <col min="11541" max="11541" width="3.77734375" customWidth="1"/>
    <col min="11542" max="11542" width="4.77734375" customWidth="1"/>
    <col min="11543" max="11543" width="5.77734375" customWidth="1"/>
    <col min="11544" max="11544" width="3.77734375" customWidth="1"/>
    <col min="11545" max="11545" width="4.77734375" customWidth="1"/>
    <col min="11546" max="11546" width="5.77734375" customWidth="1"/>
    <col min="11777" max="11777" width="2.33203125" customWidth="1"/>
    <col min="11778" max="11778" width="5.44140625" customWidth="1"/>
    <col min="11779" max="11779" width="3.77734375" customWidth="1"/>
    <col min="11780" max="11780" width="4.77734375" customWidth="1"/>
    <col min="11781" max="11781" width="5.77734375" customWidth="1"/>
    <col min="11782" max="11782" width="3.77734375" customWidth="1"/>
    <col min="11783" max="11783" width="4.77734375" customWidth="1"/>
    <col min="11784" max="11784" width="5.77734375" customWidth="1"/>
    <col min="11785" max="11785" width="3.77734375" customWidth="1"/>
    <col min="11786" max="11786" width="4.77734375" customWidth="1"/>
    <col min="11787" max="11787" width="5.77734375" customWidth="1"/>
    <col min="11788" max="11788" width="3.77734375" customWidth="1"/>
    <col min="11789" max="11789" width="4.77734375" customWidth="1"/>
    <col min="11790" max="11790" width="5.77734375" customWidth="1"/>
    <col min="11791" max="11791" width="3.77734375" customWidth="1"/>
    <col min="11792" max="11792" width="4.77734375" customWidth="1"/>
    <col min="11793" max="11793" width="5.77734375" customWidth="1"/>
    <col min="11794" max="11794" width="3.77734375" customWidth="1"/>
    <col min="11795" max="11795" width="4.77734375" customWidth="1"/>
    <col min="11796" max="11796" width="5.77734375" customWidth="1"/>
    <col min="11797" max="11797" width="3.77734375" customWidth="1"/>
    <col min="11798" max="11798" width="4.77734375" customWidth="1"/>
    <col min="11799" max="11799" width="5.77734375" customWidth="1"/>
    <col min="11800" max="11800" width="3.77734375" customWidth="1"/>
    <col min="11801" max="11801" width="4.77734375" customWidth="1"/>
    <col min="11802" max="11802" width="5.77734375" customWidth="1"/>
    <col min="12033" max="12033" width="2.33203125" customWidth="1"/>
    <col min="12034" max="12034" width="5.44140625" customWidth="1"/>
    <col min="12035" max="12035" width="3.77734375" customWidth="1"/>
    <col min="12036" max="12036" width="4.77734375" customWidth="1"/>
    <col min="12037" max="12037" width="5.77734375" customWidth="1"/>
    <col min="12038" max="12038" width="3.77734375" customWidth="1"/>
    <col min="12039" max="12039" width="4.77734375" customWidth="1"/>
    <col min="12040" max="12040" width="5.77734375" customWidth="1"/>
    <col min="12041" max="12041" width="3.77734375" customWidth="1"/>
    <col min="12042" max="12042" width="4.77734375" customWidth="1"/>
    <col min="12043" max="12043" width="5.77734375" customWidth="1"/>
    <col min="12044" max="12044" width="3.77734375" customWidth="1"/>
    <col min="12045" max="12045" width="4.77734375" customWidth="1"/>
    <col min="12046" max="12046" width="5.77734375" customWidth="1"/>
    <col min="12047" max="12047" width="3.77734375" customWidth="1"/>
    <col min="12048" max="12048" width="4.77734375" customWidth="1"/>
    <col min="12049" max="12049" width="5.77734375" customWidth="1"/>
    <col min="12050" max="12050" width="3.77734375" customWidth="1"/>
    <col min="12051" max="12051" width="4.77734375" customWidth="1"/>
    <col min="12052" max="12052" width="5.77734375" customWidth="1"/>
    <col min="12053" max="12053" width="3.77734375" customWidth="1"/>
    <col min="12054" max="12054" width="4.77734375" customWidth="1"/>
    <col min="12055" max="12055" width="5.77734375" customWidth="1"/>
    <col min="12056" max="12056" width="3.77734375" customWidth="1"/>
    <col min="12057" max="12057" width="4.77734375" customWidth="1"/>
    <col min="12058" max="12058" width="5.77734375" customWidth="1"/>
    <col min="12289" max="12289" width="2.33203125" customWidth="1"/>
    <col min="12290" max="12290" width="5.44140625" customWidth="1"/>
    <col min="12291" max="12291" width="3.77734375" customWidth="1"/>
    <col min="12292" max="12292" width="4.77734375" customWidth="1"/>
    <col min="12293" max="12293" width="5.77734375" customWidth="1"/>
    <col min="12294" max="12294" width="3.77734375" customWidth="1"/>
    <col min="12295" max="12295" width="4.77734375" customWidth="1"/>
    <col min="12296" max="12296" width="5.77734375" customWidth="1"/>
    <col min="12297" max="12297" width="3.77734375" customWidth="1"/>
    <col min="12298" max="12298" width="4.77734375" customWidth="1"/>
    <col min="12299" max="12299" width="5.77734375" customWidth="1"/>
    <col min="12300" max="12300" width="3.77734375" customWidth="1"/>
    <col min="12301" max="12301" width="4.77734375" customWidth="1"/>
    <col min="12302" max="12302" width="5.77734375" customWidth="1"/>
    <col min="12303" max="12303" width="3.77734375" customWidth="1"/>
    <col min="12304" max="12304" width="4.77734375" customWidth="1"/>
    <col min="12305" max="12305" width="5.77734375" customWidth="1"/>
    <col min="12306" max="12306" width="3.77734375" customWidth="1"/>
    <col min="12307" max="12307" width="4.77734375" customWidth="1"/>
    <col min="12308" max="12308" width="5.77734375" customWidth="1"/>
    <col min="12309" max="12309" width="3.77734375" customWidth="1"/>
    <col min="12310" max="12310" width="4.77734375" customWidth="1"/>
    <col min="12311" max="12311" width="5.77734375" customWidth="1"/>
    <col min="12312" max="12312" width="3.77734375" customWidth="1"/>
    <col min="12313" max="12313" width="4.77734375" customWidth="1"/>
    <col min="12314" max="12314" width="5.77734375" customWidth="1"/>
    <col min="12545" max="12545" width="2.33203125" customWidth="1"/>
    <col min="12546" max="12546" width="5.44140625" customWidth="1"/>
    <col min="12547" max="12547" width="3.77734375" customWidth="1"/>
    <col min="12548" max="12548" width="4.77734375" customWidth="1"/>
    <col min="12549" max="12549" width="5.77734375" customWidth="1"/>
    <col min="12550" max="12550" width="3.77734375" customWidth="1"/>
    <col min="12551" max="12551" width="4.77734375" customWidth="1"/>
    <col min="12552" max="12552" width="5.77734375" customWidth="1"/>
    <col min="12553" max="12553" width="3.77734375" customWidth="1"/>
    <col min="12554" max="12554" width="4.77734375" customWidth="1"/>
    <col min="12555" max="12555" width="5.77734375" customWidth="1"/>
    <col min="12556" max="12556" width="3.77734375" customWidth="1"/>
    <col min="12557" max="12557" width="4.77734375" customWidth="1"/>
    <col min="12558" max="12558" width="5.77734375" customWidth="1"/>
    <col min="12559" max="12559" width="3.77734375" customWidth="1"/>
    <col min="12560" max="12560" width="4.77734375" customWidth="1"/>
    <col min="12561" max="12561" width="5.77734375" customWidth="1"/>
    <col min="12562" max="12562" width="3.77734375" customWidth="1"/>
    <col min="12563" max="12563" width="4.77734375" customWidth="1"/>
    <col min="12564" max="12564" width="5.77734375" customWidth="1"/>
    <col min="12565" max="12565" width="3.77734375" customWidth="1"/>
    <col min="12566" max="12566" width="4.77734375" customWidth="1"/>
    <col min="12567" max="12567" width="5.77734375" customWidth="1"/>
    <col min="12568" max="12568" width="3.77734375" customWidth="1"/>
    <col min="12569" max="12569" width="4.77734375" customWidth="1"/>
    <col min="12570" max="12570" width="5.77734375" customWidth="1"/>
    <col min="12801" max="12801" width="2.33203125" customWidth="1"/>
    <col min="12802" max="12802" width="5.44140625" customWidth="1"/>
    <col min="12803" max="12803" width="3.77734375" customWidth="1"/>
    <col min="12804" max="12804" width="4.77734375" customWidth="1"/>
    <col min="12805" max="12805" width="5.77734375" customWidth="1"/>
    <col min="12806" max="12806" width="3.77734375" customWidth="1"/>
    <col min="12807" max="12807" width="4.77734375" customWidth="1"/>
    <col min="12808" max="12808" width="5.77734375" customWidth="1"/>
    <col min="12809" max="12809" width="3.77734375" customWidth="1"/>
    <col min="12810" max="12810" width="4.77734375" customWidth="1"/>
    <col min="12811" max="12811" width="5.77734375" customWidth="1"/>
    <col min="12812" max="12812" width="3.77734375" customWidth="1"/>
    <col min="12813" max="12813" width="4.77734375" customWidth="1"/>
    <col min="12814" max="12814" width="5.77734375" customWidth="1"/>
    <col min="12815" max="12815" width="3.77734375" customWidth="1"/>
    <col min="12816" max="12816" width="4.77734375" customWidth="1"/>
    <col min="12817" max="12817" width="5.77734375" customWidth="1"/>
    <col min="12818" max="12818" width="3.77734375" customWidth="1"/>
    <col min="12819" max="12819" width="4.77734375" customWidth="1"/>
    <col min="12820" max="12820" width="5.77734375" customWidth="1"/>
    <col min="12821" max="12821" width="3.77734375" customWidth="1"/>
    <col min="12822" max="12822" width="4.77734375" customWidth="1"/>
    <col min="12823" max="12823" width="5.77734375" customWidth="1"/>
    <col min="12824" max="12824" width="3.77734375" customWidth="1"/>
    <col min="12825" max="12825" width="4.77734375" customWidth="1"/>
    <col min="12826" max="12826" width="5.77734375" customWidth="1"/>
    <col min="13057" max="13057" width="2.33203125" customWidth="1"/>
    <col min="13058" max="13058" width="5.44140625" customWidth="1"/>
    <col min="13059" max="13059" width="3.77734375" customWidth="1"/>
    <col min="13060" max="13060" width="4.77734375" customWidth="1"/>
    <col min="13061" max="13061" width="5.77734375" customWidth="1"/>
    <col min="13062" max="13062" width="3.77734375" customWidth="1"/>
    <col min="13063" max="13063" width="4.77734375" customWidth="1"/>
    <col min="13064" max="13064" width="5.77734375" customWidth="1"/>
    <col min="13065" max="13065" width="3.77734375" customWidth="1"/>
    <col min="13066" max="13066" width="4.77734375" customWidth="1"/>
    <col min="13067" max="13067" width="5.77734375" customWidth="1"/>
    <col min="13068" max="13068" width="3.77734375" customWidth="1"/>
    <col min="13069" max="13069" width="4.77734375" customWidth="1"/>
    <col min="13070" max="13070" width="5.77734375" customWidth="1"/>
    <col min="13071" max="13071" width="3.77734375" customWidth="1"/>
    <col min="13072" max="13072" width="4.77734375" customWidth="1"/>
    <col min="13073" max="13073" width="5.77734375" customWidth="1"/>
    <col min="13074" max="13074" width="3.77734375" customWidth="1"/>
    <col min="13075" max="13075" width="4.77734375" customWidth="1"/>
    <col min="13076" max="13076" width="5.77734375" customWidth="1"/>
    <col min="13077" max="13077" width="3.77734375" customWidth="1"/>
    <col min="13078" max="13078" width="4.77734375" customWidth="1"/>
    <col min="13079" max="13079" width="5.77734375" customWidth="1"/>
    <col min="13080" max="13080" width="3.77734375" customWidth="1"/>
    <col min="13081" max="13081" width="4.77734375" customWidth="1"/>
    <col min="13082" max="13082" width="5.77734375" customWidth="1"/>
    <col min="13313" max="13313" width="2.33203125" customWidth="1"/>
    <col min="13314" max="13314" width="5.44140625" customWidth="1"/>
    <col min="13315" max="13315" width="3.77734375" customWidth="1"/>
    <col min="13316" max="13316" width="4.77734375" customWidth="1"/>
    <col min="13317" max="13317" width="5.77734375" customWidth="1"/>
    <col min="13318" max="13318" width="3.77734375" customWidth="1"/>
    <col min="13319" max="13319" width="4.77734375" customWidth="1"/>
    <col min="13320" max="13320" width="5.77734375" customWidth="1"/>
    <col min="13321" max="13321" width="3.77734375" customWidth="1"/>
    <col min="13322" max="13322" width="4.77734375" customWidth="1"/>
    <col min="13323" max="13323" width="5.77734375" customWidth="1"/>
    <col min="13324" max="13324" width="3.77734375" customWidth="1"/>
    <col min="13325" max="13325" width="4.77734375" customWidth="1"/>
    <col min="13326" max="13326" width="5.77734375" customWidth="1"/>
    <col min="13327" max="13327" width="3.77734375" customWidth="1"/>
    <col min="13328" max="13328" width="4.77734375" customWidth="1"/>
    <col min="13329" max="13329" width="5.77734375" customWidth="1"/>
    <col min="13330" max="13330" width="3.77734375" customWidth="1"/>
    <col min="13331" max="13331" width="4.77734375" customWidth="1"/>
    <col min="13332" max="13332" width="5.77734375" customWidth="1"/>
    <col min="13333" max="13333" width="3.77734375" customWidth="1"/>
    <col min="13334" max="13334" width="4.77734375" customWidth="1"/>
    <col min="13335" max="13335" width="5.77734375" customWidth="1"/>
    <col min="13336" max="13336" width="3.77734375" customWidth="1"/>
    <col min="13337" max="13337" width="4.77734375" customWidth="1"/>
    <col min="13338" max="13338" width="5.77734375" customWidth="1"/>
    <col min="13569" max="13569" width="2.33203125" customWidth="1"/>
    <col min="13570" max="13570" width="5.44140625" customWidth="1"/>
    <col min="13571" max="13571" width="3.77734375" customWidth="1"/>
    <col min="13572" max="13572" width="4.77734375" customWidth="1"/>
    <col min="13573" max="13573" width="5.77734375" customWidth="1"/>
    <col min="13574" max="13574" width="3.77734375" customWidth="1"/>
    <col min="13575" max="13575" width="4.77734375" customWidth="1"/>
    <col min="13576" max="13576" width="5.77734375" customWidth="1"/>
    <col min="13577" max="13577" width="3.77734375" customWidth="1"/>
    <col min="13578" max="13578" width="4.77734375" customWidth="1"/>
    <col min="13579" max="13579" width="5.77734375" customWidth="1"/>
    <col min="13580" max="13580" width="3.77734375" customWidth="1"/>
    <col min="13581" max="13581" width="4.77734375" customWidth="1"/>
    <col min="13582" max="13582" width="5.77734375" customWidth="1"/>
    <col min="13583" max="13583" width="3.77734375" customWidth="1"/>
    <col min="13584" max="13584" width="4.77734375" customWidth="1"/>
    <col min="13585" max="13585" width="5.77734375" customWidth="1"/>
    <col min="13586" max="13586" width="3.77734375" customWidth="1"/>
    <col min="13587" max="13587" width="4.77734375" customWidth="1"/>
    <col min="13588" max="13588" width="5.77734375" customWidth="1"/>
    <col min="13589" max="13589" width="3.77734375" customWidth="1"/>
    <col min="13590" max="13590" width="4.77734375" customWidth="1"/>
    <col min="13591" max="13591" width="5.77734375" customWidth="1"/>
    <col min="13592" max="13592" width="3.77734375" customWidth="1"/>
    <col min="13593" max="13593" width="4.77734375" customWidth="1"/>
    <col min="13594" max="13594" width="5.77734375" customWidth="1"/>
    <col min="13825" max="13825" width="2.33203125" customWidth="1"/>
    <col min="13826" max="13826" width="5.44140625" customWidth="1"/>
    <col min="13827" max="13827" width="3.77734375" customWidth="1"/>
    <col min="13828" max="13828" width="4.77734375" customWidth="1"/>
    <col min="13829" max="13829" width="5.77734375" customWidth="1"/>
    <col min="13830" max="13830" width="3.77734375" customWidth="1"/>
    <col min="13831" max="13831" width="4.77734375" customWidth="1"/>
    <col min="13832" max="13832" width="5.77734375" customWidth="1"/>
    <col min="13833" max="13833" width="3.77734375" customWidth="1"/>
    <col min="13834" max="13834" width="4.77734375" customWidth="1"/>
    <col min="13835" max="13835" width="5.77734375" customWidth="1"/>
    <col min="13836" max="13836" width="3.77734375" customWidth="1"/>
    <col min="13837" max="13837" width="4.77734375" customWidth="1"/>
    <col min="13838" max="13838" width="5.77734375" customWidth="1"/>
    <col min="13839" max="13839" width="3.77734375" customWidth="1"/>
    <col min="13840" max="13840" width="4.77734375" customWidth="1"/>
    <col min="13841" max="13841" width="5.77734375" customWidth="1"/>
    <col min="13842" max="13842" width="3.77734375" customWidth="1"/>
    <col min="13843" max="13843" width="4.77734375" customWidth="1"/>
    <col min="13844" max="13844" width="5.77734375" customWidth="1"/>
    <col min="13845" max="13845" width="3.77734375" customWidth="1"/>
    <col min="13846" max="13846" width="4.77734375" customWidth="1"/>
    <col min="13847" max="13847" width="5.77734375" customWidth="1"/>
    <col min="13848" max="13848" width="3.77734375" customWidth="1"/>
    <col min="13849" max="13849" width="4.77734375" customWidth="1"/>
    <col min="13850" max="13850" width="5.77734375" customWidth="1"/>
    <col min="14081" max="14081" width="2.33203125" customWidth="1"/>
    <col min="14082" max="14082" width="5.44140625" customWidth="1"/>
    <col min="14083" max="14083" width="3.77734375" customWidth="1"/>
    <col min="14084" max="14084" width="4.77734375" customWidth="1"/>
    <col min="14085" max="14085" width="5.77734375" customWidth="1"/>
    <col min="14086" max="14086" width="3.77734375" customWidth="1"/>
    <col min="14087" max="14087" width="4.77734375" customWidth="1"/>
    <col min="14088" max="14088" width="5.77734375" customWidth="1"/>
    <col min="14089" max="14089" width="3.77734375" customWidth="1"/>
    <col min="14090" max="14090" width="4.77734375" customWidth="1"/>
    <col min="14091" max="14091" width="5.77734375" customWidth="1"/>
    <col min="14092" max="14092" width="3.77734375" customWidth="1"/>
    <col min="14093" max="14093" width="4.77734375" customWidth="1"/>
    <col min="14094" max="14094" width="5.77734375" customWidth="1"/>
    <col min="14095" max="14095" width="3.77734375" customWidth="1"/>
    <col min="14096" max="14096" width="4.77734375" customWidth="1"/>
    <col min="14097" max="14097" width="5.77734375" customWidth="1"/>
    <col min="14098" max="14098" width="3.77734375" customWidth="1"/>
    <col min="14099" max="14099" width="4.77734375" customWidth="1"/>
    <col min="14100" max="14100" width="5.77734375" customWidth="1"/>
    <col min="14101" max="14101" width="3.77734375" customWidth="1"/>
    <col min="14102" max="14102" width="4.77734375" customWidth="1"/>
    <col min="14103" max="14103" width="5.77734375" customWidth="1"/>
    <col min="14104" max="14104" width="3.77734375" customWidth="1"/>
    <col min="14105" max="14105" width="4.77734375" customWidth="1"/>
    <col min="14106" max="14106" width="5.77734375" customWidth="1"/>
    <col min="14337" max="14337" width="2.33203125" customWidth="1"/>
    <col min="14338" max="14338" width="5.44140625" customWidth="1"/>
    <col min="14339" max="14339" width="3.77734375" customWidth="1"/>
    <col min="14340" max="14340" width="4.77734375" customWidth="1"/>
    <col min="14341" max="14341" width="5.77734375" customWidth="1"/>
    <col min="14342" max="14342" width="3.77734375" customWidth="1"/>
    <col min="14343" max="14343" width="4.77734375" customWidth="1"/>
    <col min="14344" max="14344" width="5.77734375" customWidth="1"/>
    <col min="14345" max="14345" width="3.77734375" customWidth="1"/>
    <col min="14346" max="14346" width="4.77734375" customWidth="1"/>
    <col min="14347" max="14347" width="5.77734375" customWidth="1"/>
    <col min="14348" max="14348" width="3.77734375" customWidth="1"/>
    <col min="14349" max="14349" width="4.77734375" customWidth="1"/>
    <col min="14350" max="14350" width="5.77734375" customWidth="1"/>
    <col min="14351" max="14351" width="3.77734375" customWidth="1"/>
    <col min="14352" max="14352" width="4.77734375" customWidth="1"/>
    <col min="14353" max="14353" width="5.77734375" customWidth="1"/>
    <col min="14354" max="14354" width="3.77734375" customWidth="1"/>
    <col min="14355" max="14355" width="4.77734375" customWidth="1"/>
    <col min="14356" max="14356" width="5.77734375" customWidth="1"/>
    <col min="14357" max="14357" width="3.77734375" customWidth="1"/>
    <col min="14358" max="14358" width="4.77734375" customWidth="1"/>
    <col min="14359" max="14359" width="5.77734375" customWidth="1"/>
    <col min="14360" max="14360" width="3.77734375" customWidth="1"/>
    <col min="14361" max="14361" width="4.77734375" customWidth="1"/>
    <col min="14362" max="14362" width="5.77734375" customWidth="1"/>
    <col min="14593" max="14593" width="2.33203125" customWidth="1"/>
    <col min="14594" max="14594" width="5.44140625" customWidth="1"/>
    <col min="14595" max="14595" width="3.77734375" customWidth="1"/>
    <col min="14596" max="14596" width="4.77734375" customWidth="1"/>
    <col min="14597" max="14597" width="5.77734375" customWidth="1"/>
    <col min="14598" max="14598" width="3.77734375" customWidth="1"/>
    <col min="14599" max="14599" width="4.77734375" customWidth="1"/>
    <col min="14600" max="14600" width="5.77734375" customWidth="1"/>
    <col min="14601" max="14601" width="3.77734375" customWidth="1"/>
    <col min="14602" max="14602" width="4.77734375" customWidth="1"/>
    <col min="14603" max="14603" width="5.77734375" customWidth="1"/>
    <col min="14604" max="14604" width="3.77734375" customWidth="1"/>
    <col min="14605" max="14605" width="4.77734375" customWidth="1"/>
    <col min="14606" max="14606" width="5.77734375" customWidth="1"/>
    <col min="14607" max="14607" width="3.77734375" customWidth="1"/>
    <col min="14608" max="14608" width="4.77734375" customWidth="1"/>
    <col min="14609" max="14609" width="5.77734375" customWidth="1"/>
    <col min="14610" max="14610" width="3.77734375" customWidth="1"/>
    <col min="14611" max="14611" width="4.77734375" customWidth="1"/>
    <col min="14612" max="14612" width="5.77734375" customWidth="1"/>
    <col min="14613" max="14613" width="3.77734375" customWidth="1"/>
    <col min="14614" max="14614" width="4.77734375" customWidth="1"/>
    <col min="14615" max="14615" width="5.77734375" customWidth="1"/>
    <col min="14616" max="14616" width="3.77734375" customWidth="1"/>
    <col min="14617" max="14617" width="4.77734375" customWidth="1"/>
    <col min="14618" max="14618" width="5.77734375" customWidth="1"/>
    <col min="14849" max="14849" width="2.33203125" customWidth="1"/>
    <col min="14850" max="14850" width="5.44140625" customWidth="1"/>
    <col min="14851" max="14851" width="3.77734375" customWidth="1"/>
    <col min="14852" max="14852" width="4.77734375" customWidth="1"/>
    <col min="14853" max="14853" width="5.77734375" customWidth="1"/>
    <col min="14854" max="14854" width="3.77734375" customWidth="1"/>
    <col min="14855" max="14855" width="4.77734375" customWidth="1"/>
    <col min="14856" max="14856" width="5.77734375" customWidth="1"/>
    <col min="14857" max="14857" width="3.77734375" customWidth="1"/>
    <col min="14858" max="14858" width="4.77734375" customWidth="1"/>
    <col min="14859" max="14859" width="5.77734375" customWidth="1"/>
    <col min="14860" max="14860" width="3.77734375" customWidth="1"/>
    <col min="14861" max="14861" width="4.77734375" customWidth="1"/>
    <col min="14862" max="14862" width="5.77734375" customWidth="1"/>
    <col min="14863" max="14863" width="3.77734375" customWidth="1"/>
    <col min="14864" max="14864" width="4.77734375" customWidth="1"/>
    <col min="14865" max="14865" width="5.77734375" customWidth="1"/>
    <col min="14866" max="14866" width="3.77734375" customWidth="1"/>
    <col min="14867" max="14867" width="4.77734375" customWidth="1"/>
    <col min="14868" max="14868" width="5.77734375" customWidth="1"/>
    <col min="14869" max="14869" width="3.77734375" customWidth="1"/>
    <col min="14870" max="14870" width="4.77734375" customWidth="1"/>
    <col min="14871" max="14871" width="5.77734375" customWidth="1"/>
    <col min="14872" max="14872" width="3.77734375" customWidth="1"/>
    <col min="14873" max="14873" width="4.77734375" customWidth="1"/>
    <col min="14874" max="14874" width="5.77734375" customWidth="1"/>
    <col min="15105" max="15105" width="2.33203125" customWidth="1"/>
    <col min="15106" max="15106" width="5.44140625" customWidth="1"/>
    <col min="15107" max="15107" width="3.77734375" customWidth="1"/>
    <col min="15108" max="15108" width="4.77734375" customWidth="1"/>
    <col min="15109" max="15109" width="5.77734375" customWidth="1"/>
    <col min="15110" max="15110" width="3.77734375" customWidth="1"/>
    <col min="15111" max="15111" width="4.77734375" customWidth="1"/>
    <col min="15112" max="15112" width="5.77734375" customWidth="1"/>
    <col min="15113" max="15113" width="3.77734375" customWidth="1"/>
    <col min="15114" max="15114" width="4.77734375" customWidth="1"/>
    <col min="15115" max="15115" width="5.77734375" customWidth="1"/>
    <col min="15116" max="15116" width="3.77734375" customWidth="1"/>
    <col min="15117" max="15117" width="4.77734375" customWidth="1"/>
    <col min="15118" max="15118" width="5.77734375" customWidth="1"/>
    <col min="15119" max="15119" width="3.77734375" customWidth="1"/>
    <col min="15120" max="15120" width="4.77734375" customWidth="1"/>
    <col min="15121" max="15121" width="5.77734375" customWidth="1"/>
    <col min="15122" max="15122" width="3.77734375" customWidth="1"/>
    <col min="15123" max="15123" width="4.77734375" customWidth="1"/>
    <col min="15124" max="15124" width="5.77734375" customWidth="1"/>
    <col min="15125" max="15125" width="3.77734375" customWidth="1"/>
    <col min="15126" max="15126" width="4.77734375" customWidth="1"/>
    <col min="15127" max="15127" width="5.77734375" customWidth="1"/>
    <col min="15128" max="15128" width="3.77734375" customWidth="1"/>
    <col min="15129" max="15129" width="4.77734375" customWidth="1"/>
    <col min="15130" max="15130" width="5.77734375" customWidth="1"/>
    <col min="15361" max="15361" width="2.33203125" customWidth="1"/>
    <col min="15362" max="15362" width="5.44140625" customWidth="1"/>
    <col min="15363" max="15363" width="3.77734375" customWidth="1"/>
    <col min="15364" max="15364" width="4.77734375" customWidth="1"/>
    <col min="15365" max="15365" width="5.77734375" customWidth="1"/>
    <col min="15366" max="15366" width="3.77734375" customWidth="1"/>
    <col min="15367" max="15367" width="4.77734375" customWidth="1"/>
    <col min="15368" max="15368" width="5.77734375" customWidth="1"/>
    <col min="15369" max="15369" width="3.77734375" customWidth="1"/>
    <col min="15370" max="15370" width="4.77734375" customWidth="1"/>
    <col min="15371" max="15371" width="5.77734375" customWidth="1"/>
    <col min="15372" max="15372" width="3.77734375" customWidth="1"/>
    <col min="15373" max="15373" width="4.77734375" customWidth="1"/>
    <col min="15374" max="15374" width="5.77734375" customWidth="1"/>
    <col min="15375" max="15375" width="3.77734375" customWidth="1"/>
    <col min="15376" max="15376" width="4.77734375" customWidth="1"/>
    <col min="15377" max="15377" width="5.77734375" customWidth="1"/>
    <col min="15378" max="15378" width="3.77734375" customWidth="1"/>
    <col min="15379" max="15379" width="4.77734375" customWidth="1"/>
    <col min="15380" max="15380" width="5.77734375" customWidth="1"/>
    <col min="15381" max="15381" width="3.77734375" customWidth="1"/>
    <col min="15382" max="15382" width="4.77734375" customWidth="1"/>
    <col min="15383" max="15383" width="5.77734375" customWidth="1"/>
    <col min="15384" max="15384" width="3.77734375" customWidth="1"/>
    <col min="15385" max="15385" width="4.77734375" customWidth="1"/>
    <col min="15386" max="15386" width="5.77734375" customWidth="1"/>
    <col min="15617" max="15617" width="2.33203125" customWidth="1"/>
    <col min="15618" max="15618" width="5.44140625" customWidth="1"/>
    <col min="15619" max="15619" width="3.77734375" customWidth="1"/>
    <col min="15620" max="15620" width="4.77734375" customWidth="1"/>
    <col min="15621" max="15621" width="5.77734375" customWidth="1"/>
    <col min="15622" max="15622" width="3.77734375" customWidth="1"/>
    <col min="15623" max="15623" width="4.77734375" customWidth="1"/>
    <col min="15624" max="15624" width="5.77734375" customWidth="1"/>
    <col min="15625" max="15625" width="3.77734375" customWidth="1"/>
    <col min="15626" max="15626" width="4.77734375" customWidth="1"/>
    <col min="15627" max="15627" width="5.77734375" customWidth="1"/>
    <col min="15628" max="15628" width="3.77734375" customWidth="1"/>
    <col min="15629" max="15629" width="4.77734375" customWidth="1"/>
    <col min="15630" max="15630" width="5.77734375" customWidth="1"/>
    <col min="15631" max="15631" width="3.77734375" customWidth="1"/>
    <col min="15632" max="15632" width="4.77734375" customWidth="1"/>
    <col min="15633" max="15633" width="5.77734375" customWidth="1"/>
    <col min="15634" max="15634" width="3.77734375" customWidth="1"/>
    <col min="15635" max="15635" width="4.77734375" customWidth="1"/>
    <col min="15636" max="15636" width="5.77734375" customWidth="1"/>
    <col min="15637" max="15637" width="3.77734375" customWidth="1"/>
    <col min="15638" max="15638" width="4.77734375" customWidth="1"/>
    <col min="15639" max="15639" width="5.77734375" customWidth="1"/>
    <col min="15640" max="15640" width="3.77734375" customWidth="1"/>
    <col min="15641" max="15641" width="4.77734375" customWidth="1"/>
    <col min="15642" max="15642" width="5.77734375" customWidth="1"/>
    <col min="15873" max="15873" width="2.33203125" customWidth="1"/>
    <col min="15874" max="15874" width="5.44140625" customWidth="1"/>
    <col min="15875" max="15875" width="3.77734375" customWidth="1"/>
    <col min="15876" max="15876" width="4.77734375" customWidth="1"/>
    <col min="15877" max="15877" width="5.77734375" customWidth="1"/>
    <col min="15878" max="15878" width="3.77734375" customWidth="1"/>
    <col min="15879" max="15879" width="4.77734375" customWidth="1"/>
    <col min="15880" max="15880" width="5.77734375" customWidth="1"/>
    <col min="15881" max="15881" width="3.77734375" customWidth="1"/>
    <col min="15882" max="15882" width="4.77734375" customWidth="1"/>
    <col min="15883" max="15883" width="5.77734375" customWidth="1"/>
    <col min="15884" max="15884" width="3.77734375" customWidth="1"/>
    <col min="15885" max="15885" width="4.77734375" customWidth="1"/>
    <col min="15886" max="15886" width="5.77734375" customWidth="1"/>
    <col min="15887" max="15887" width="3.77734375" customWidth="1"/>
    <col min="15888" max="15888" width="4.77734375" customWidth="1"/>
    <col min="15889" max="15889" width="5.77734375" customWidth="1"/>
    <col min="15890" max="15890" width="3.77734375" customWidth="1"/>
    <col min="15891" max="15891" width="4.77734375" customWidth="1"/>
    <col min="15892" max="15892" width="5.77734375" customWidth="1"/>
    <col min="15893" max="15893" width="3.77734375" customWidth="1"/>
    <col min="15894" max="15894" width="4.77734375" customWidth="1"/>
    <col min="15895" max="15895" width="5.77734375" customWidth="1"/>
    <col min="15896" max="15896" width="3.77734375" customWidth="1"/>
    <col min="15897" max="15897" width="4.77734375" customWidth="1"/>
    <col min="15898" max="15898" width="5.77734375" customWidth="1"/>
    <col min="16129" max="16129" width="2.33203125" customWidth="1"/>
    <col min="16130" max="16130" width="5.44140625" customWidth="1"/>
    <col min="16131" max="16131" width="3.77734375" customWidth="1"/>
    <col min="16132" max="16132" width="4.77734375" customWidth="1"/>
    <col min="16133" max="16133" width="5.77734375" customWidth="1"/>
    <col min="16134" max="16134" width="3.77734375" customWidth="1"/>
    <col min="16135" max="16135" width="4.77734375" customWidth="1"/>
    <col min="16136" max="16136" width="5.77734375" customWidth="1"/>
    <col min="16137" max="16137" width="3.77734375" customWidth="1"/>
    <col min="16138" max="16138" width="4.77734375" customWidth="1"/>
    <col min="16139" max="16139" width="5.77734375" customWidth="1"/>
    <col min="16140" max="16140" width="3.77734375" customWidth="1"/>
    <col min="16141" max="16141" width="4.77734375" customWidth="1"/>
    <col min="16142" max="16142" width="5.77734375" customWidth="1"/>
    <col min="16143" max="16143" width="3.77734375" customWidth="1"/>
    <col min="16144" max="16144" width="4.77734375" customWidth="1"/>
    <col min="16145" max="16145" width="5.77734375" customWidth="1"/>
    <col min="16146" max="16146" width="3.77734375" customWidth="1"/>
    <col min="16147" max="16147" width="4.77734375" customWidth="1"/>
    <col min="16148" max="16148" width="5.77734375" customWidth="1"/>
    <col min="16149" max="16149" width="3.77734375" customWidth="1"/>
    <col min="16150" max="16150" width="4.77734375" customWidth="1"/>
    <col min="16151" max="16151" width="5.77734375" customWidth="1"/>
    <col min="16152" max="16152" width="3.77734375" customWidth="1"/>
    <col min="16153" max="16153" width="4.77734375" customWidth="1"/>
    <col min="16154" max="16154" width="5.77734375" customWidth="1"/>
  </cols>
  <sheetData>
    <row r="1" spans="1:26">
      <c r="A1" s="52"/>
    </row>
    <row r="2" spans="1:26" s="9" customFormat="1" ht="45" customHeight="1" thickBot="1">
      <c r="A2" s="52"/>
      <c r="B2" s="10"/>
      <c r="C2" s="10"/>
      <c r="D2" s="10"/>
      <c r="E2" s="113" t="s">
        <v>65</v>
      </c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49" t="s">
        <v>19</v>
      </c>
      <c r="V2" s="49"/>
      <c r="W2" s="49"/>
      <c r="X2" s="49"/>
      <c r="Y2" s="49"/>
      <c r="Z2" s="49"/>
    </row>
    <row r="3" spans="1:26" s="9" customFormat="1" ht="14.25" thickTop="1">
      <c r="A3" s="52"/>
      <c r="B3" s="107" t="s">
        <v>63</v>
      </c>
      <c r="C3" s="107"/>
      <c r="D3" s="10"/>
      <c r="E3" s="10"/>
      <c r="F3" s="108" t="s">
        <v>66</v>
      </c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B5" s="7" t="s">
        <v>6</v>
      </c>
      <c r="C5" s="2"/>
      <c r="D5" s="3" t="s">
        <v>7</v>
      </c>
      <c r="E5" s="4"/>
      <c r="F5" s="2"/>
      <c r="G5" s="3" t="s">
        <v>10</v>
      </c>
      <c r="H5" s="4"/>
      <c r="I5" s="2"/>
      <c r="J5" s="3" t="s">
        <v>0</v>
      </c>
      <c r="K5" s="4"/>
      <c r="L5" s="2"/>
      <c r="M5" s="3" t="s">
        <v>12</v>
      </c>
      <c r="N5" s="4"/>
      <c r="O5" s="2"/>
      <c r="P5" s="3" t="s">
        <v>1</v>
      </c>
      <c r="Q5" s="4"/>
      <c r="R5" s="2"/>
      <c r="S5" s="3" t="s">
        <v>2</v>
      </c>
      <c r="T5" s="4"/>
      <c r="U5" s="2"/>
      <c r="V5" s="3" t="s">
        <v>13</v>
      </c>
      <c r="W5" s="4"/>
      <c r="X5" s="2"/>
      <c r="Y5" s="3" t="s">
        <v>8</v>
      </c>
      <c r="Z5" s="4"/>
    </row>
    <row r="6" spans="1:26" ht="14.25" thickBot="1">
      <c r="B6" s="6" t="s">
        <v>20</v>
      </c>
      <c r="C6" s="5" t="s">
        <v>3</v>
      </c>
      <c r="D6" s="5" t="s">
        <v>9</v>
      </c>
      <c r="E6" s="5" t="s">
        <v>4</v>
      </c>
      <c r="F6" s="5" t="s">
        <v>3</v>
      </c>
      <c r="G6" s="5" t="s">
        <v>9</v>
      </c>
      <c r="H6" s="5" t="s">
        <v>4</v>
      </c>
      <c r="I6" s="5" t="s">
        <v>3</v>
      </c>
      <c r="J6" s="5" t="s">
        <v>9</v>
      </c>
      <c r="K6" s="5" t="s">
        <v>4</v>
      </c>
      <c r="L6" s="5" t="s">
        <v>3</v>
      </c>
      <c r="M6" s="5" t="s">
        <v>9</v>
      </c>
      <c r="N6" s="5" t="s">
        <v>4</v>
      </c>
      <c r="O6" s="5" t="s">
        <v>3</v>
      </c>
      <c r="P6" s="5" t="s">
        <v>9</v>
      </c>
      <c r="Q6" s="5" t="s">
        <v>4</v>
      </c>
      <c r="R6" s="5" t="s">
        <v>3</v>
      </c>
      <c r="S6" s="5" t="s">
        <v>9</v>
      </c>
      <c r="T6" s="5" t="s">
        <v>4</v>
      </c>
      <c r="U6" s="5" t="s">
        <v>3</v>
      </c>
      <c r="V6" s="5" t="s">
        <v>9</v>
      </c>
      <c r="W6" s="5" t="s">
        <v>4</v>
      </c>
      <c r="X6" s="5" t="s">
        <v>3</v>
      </c>
      <c r="Y6" s="5" t="s">
        <v>9</v>
      </c>
      <c r="Z6" s="5" t="s">
        <v>4</v>
      </c>
    </row>
    <row r="7" spans="1:26" s="70" customFormat="1" ht="13.5" customHeight="1" thickTop="1">
      <c r="A7" s="109">
        <v>2</v>
      </c>
      <c r="B7" s="12" t="s">
        <v>14</v>
      </c>
      <c r="C7" s="24" t="str">
        <f>[14]결승기록지!$C$11</f>
        <v>허성민</v>
      </c>
      <c r="D7" s="25" t="str">
        <f>[14]결승기록지!$E$11</f>
        <v>대구체육고</v>
      </c>
      <c r="E7" s="26" t="str">
        <f>[14]결승기록지!$F$11</f>
        <v>12.66</v>
      </c>
      <c r="F7" s="24" t="str">
        <f>[14]결승기록지!$C$12</f>
        <v>신현진</v>
      </c>
      <c r="G7" s="25" t="str">
        <f>[14]결승기록지!$E$12</f>
        <v>인일여자고</v>
      </c>
      <c r="H7" s="26" t="str">
        <f>[14]결승기록지!$F$12</f>
        <v>12.68</v>
      </c>
      <c r="I7" s="24" t="str">
        <f>[14]결승기록지!$C$13</f>
        <v>김수연</v>
      </c>
      <c r="J7" s="25" t="str">
        <f>[14]결승기록지!$E$13</f>
        <v>인일여자고</v>
      </c>
      <c r="K7" s="81" t="str">
        <f>[14]결승기록지!$F$13</f>
        <v>12.82</v>
      </c>
      <c r="L7" s="24" t="str">
        <f>[14]결승기록지!$C$14</f>
        <v>방소형</v>
      </c>
      <c r="M7" s="25" t="str">
        <f>[14]결승기록지!$E$14</f>
        <v>경북체육고</v>
      </c>
      <c r="N7" s="81" t="str">
        <f>[14]결승기록지!$F$14</f>
        <v>12.93</v>
      </c>
      <c r="O7" s="24" t="str">
        <f>[14]결승기록지!$C$15</f>
        <v>권민주</v>
      </c>
      <c r="P7" s="25" t="str">
        <f>[14]결승기록지!$E$15</f>
        <v>경북체육고</v>
      </c>
      <c r="Q7" s="26" t="str">
        <f>[14]결승기록지!$F$15</f>
        <v>13.15</v>
      </c>
      <c r="R7" s="24" t="str">
        <f>[14]결승기록지!$C$16</f>
        <v>김희윤</v>
      </c>
      <c r="S7" s="25" t="str">
        <f>[14]결승기록지!$E$16</f>
        <v>인일여자고</v>
      </c>
      <c r="T7" s="26" t="str">
        <f>[14]결승기록지!$F$16</f>
        <v>13.16</v>
      </c>
      <c r="U7" s="24" t="str">
        <f>[14]결승기록지!$C$17</f>
        <v>김지원</v>
      </c>
      <c r="V7" s="25" t="str">
        <f>[14]결승기록지!$E$17</f>
        <v>인일여자고</v>
      </c>
      <c r="W7" s="26" t="str">
        <f>[14]결승기록지!$F$17</f>
        <v>13.34</v>
      </c>
      <c r="X7" s="24"/>
      <c r="Y7" s="25"/>
      <c r="Z7" s="26"/>
    </row>
    <row r="8" spans="1:26" s="70" customFormat="1" ht="13.5" customHeight="1">
      <c r="A8" s="109"/>
      <c r="B8" s="13" t="s">
        <v>21</v>
      </c>
      <c r="C8" s="37"/>
      <c r="D8" s="38" t="str">
        <f>[14]결승기록지!$G$8</f>
        <v>-1.2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39"/>
    </row>
    <row r="9" spans="1:26" s="70" customFormat="1" ht="13.5" customHeight="1">
      <c r="A9" s="109">
        <v>3</v>
      </c>
      <c r="B9" s="14" t="s">
        <v>23</v>
      </c>
      <c r="C9" s="34" t="str">
        <f>[15]결승기록지!$C$11</f>
        <v>허성민</v>
      </c>
      <c r="D9" s="50" t="str">
        <f>[15]결승기록지!$E$11</f>
        <v>대구체육고</v>
      </c>
      <c r="E9" s="35" t="str">
        <f>[15]결승기록지!$F$11</f>
        <v>25.75</v>
      </c>
      <c r="F9" s="34" t="str">
        <f>[15]결승기록지!$C$12</f>
        <v>신현진</v>
      </c>
      <c r="G9" s="50" t="str">
        <f>[15]결승기록지!$E$12</f>
        <v>인일여자고</v>
      </c>
      <c r="H9" s="35" t="str">
        <f>[15]결승기록지!$F$12</f>
        <v>26.30</v>
      </c>
      <c r="I9" s="34" t="str">
        <f>[15]결승기록지!$C$13</f>
        <v>김수연</v>
      </c>
      <c r="J9" s="50" t="str">
        <f>[15]결승기록지!$E$13</f>
        <v>인일여자고</v>
      </c>
      <c r="K9" s="35" t="str">
        <f>[15]결승기록지!$F$13</f>
        <v>26.31</v>
      </c>
      <c r="L9" s="34" t="str">
        <f>[15]결승기록지!$C$14</f>
        <v>김태연</v>
      </c>
      <c r="M9" s="35" t="str">
        <f>[15]결승기록지!$E$14</f>
        <v>인일여자고</v>
      </c>
      <c r="N9" s="36" t="str">
        <f>[15]결승기록지!$F$14</f>
        <v>26.43</v>
      </c>
      <c r="O9" s="34" t="str">
        <f>[15]결승기록지!$C$15</f>
        <v>한이슬</v>
      </c>
      <c r="P9" s="35" t="str">
        <f>[15]결승기록지!$E$15</f>
        <v>충남체육고</v>
      </c>
      <c r="Q9" s="36" t="str">
        <f>[15]결승기록지!$F$15</f>
        <v>26.47</v>
      </c>
      <c r="R9" s="34" t="str">
        <f>[15]결승기록지!$C$16</f>
        <v>이재원</v>
      </c>
      <c r="S9" s="35" t="str">
        <f>[15]결승기록지!$E$16</f>
        <v>서울체육고</v>
      </c>
      <c r="T9" s="36" t="str">
        <f>[15]결승기록지!$F$16</f>
        <v>28.67</v>
      </c>
      <c r="U9" s="34"/>
      <c r="V9" s="35"/>
      <c r="W9" s="36"/>
      <c r="X9" s="34"/>
      <c r="Y9" s="35"/>
      <c r="Z9" s="36"/>
    </row>
    <row r="10" spans="1:26" s="70" customFormat="1" ht="13.5" customHeight="1">
      <c r="A10" s="109"/>
      <c r="B10" s="13" t="s">
        <v>21</v>
      </c>
      <c r="C10" s="37"/>
      <c r="D10" s="38" t="str">
        <f>[15]결승기록지!$G$8</f>
        <v>1.9</v>
      </c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39"/>
    </row>
    <row r="11" spans="1:26" s="70" customFormat="1" ht="13.5" customHeight="1">
      <c r="A11" s="51">
        <v>1</v>
      </c>
      <c r="B11" s="15" t="s">
        <v>44</v>
      </c>
      <c r="C11" s="27" t="str">
        <f>[16]결승기록지!$C$11</f>
        <v>이수영</v>
      </c>
      <c r="D11" s="28" t="str">
        <f>[16]결승기록지!$E$11</f>
        <v>인천체육고</v>
      </c>
      <c r="E11" s="29" t="str">
        <f>[16]결승기록지!$F$11</f>
        <v>1:00.62</v>
      </c>
      <c r="F11" s="27" t="str">
        <f>[16]결승기록지!$C$12</f>
        <v>이서영</v>
      </c>
      <c r="G11" s="28" t="str">
        <f>[16]결승기록지!$E$12</f>
        <v>경북체육고</v>
      </c>
      <c r="H11" s="29" t="str">
        <f>[16]결승기록지!$F$12</f>
        <v>1:05.36</v>
      </c>
      <c r="I11" s="27" t="str">
        <f>[16]결승기록지!$C$13</f>
        <v>김세영</v>
      </c>
      <c r="J11" s="28" t="str">
        <f>[16]결승기록지!$E$13</f>
        <v>남한고</v>
      </c>
      <c r="K11" s="29" t="str">
        <f>[16]결승기록지!$F$13</f>
        <v>1:08.28</v>
      </c>
      <c r="L11" s="27"/>
      <c r="M11" s="28"/>
      <c r="N11" s="29"/>
      <c r="O11" s="27"/>
      <c r="P11" s="28"/>
      <c r="Q11" s="72"/>
      <c r="R11" s="27"/>
      <c r="S11" s="28"/>
      <c r="T11" s="72"/>
      <c r="U11" s="27"/>
      <c r="V11" s="28"/>
      <c r="W11" s="72"/>
      <c r="X11" s="27"/>
      <c r="Y11" s="28"/>
      <c r="Z11" s="72"/>
    </row>
    <row r="12" spans="1:26" s="70" customFormat="1" ht="13.5" customHeight="1">
      <c r="A12" s="51">
        <v>3</v>
      </c>
      <c r="B12" s="15" t="s">
        <v>24</v>
      </c>
      <c r="C12" s="27" t="str">
        <f>[17]결승기록지!$C$11</f>
        <v>오혜원</v>
      </c>
      <c r="D12" s="28" t="str">
        <f>[17]결승기록지!$E$11</f>
        <v>오류고</v>
      </c>
      <c r="E12" s="55" t="s">
        <v>72</v>
      </c>
      <c r="F12" s="27" t="str">
        <f>[17]결승기록지!$C$12</f>
        <v>조예은</v>
      </c>
      <c r="G12" s="28" t="str">
        <f>[17]결승기록지!$E$12</f>
        <v>경남체육고</v>
      </c>
      <c r="H12" s="55" t="s">
        <v>73</v>
      </c>
      <c r="I12" s="27"/>
      <c r="J12" s="28"/>
      <c r="K12" s="29"/>
      <c r="L12" s="27"/>
      <c r="M12" s="28"/>
      <c r="N12" s="29"/>
      <c r="O12" s="27"/>
      <c r="P12" s="28"/>
      <c r="Q12" s="29"/>
      <c r="R12" s="27"/>
      <c r="S12" s="28"/>
      <c r="T12" s="29"/>
      <c r="U12" s="27"/>
      <c r="V12" s="28"/>
      <c r="W12" s="29"/>
      <c r="X12" s="27"/>
      <c r="Y12" s="28"/>
      <c r="Z12" s="29"/>
    </row>
    <row r="13" spans="1:26" s="70" customFormat="1" ht="13.5" customHeight="1">
      <c r="A13" s="71">
        <v>2</v>
      </c>
      <c r="B13" s="15" t="s">
        <v>45</v>
      </c>
      <c r="C13" s="27" t="str">
        <f>[18]결승기록지!$C$11</f>
        <v>오혜원</v>
      </c>
      <c r="D13" s="28" t="str">
        <f>[18]결승기록지!$E$11</f>
        <v>오류고</v>
      </c>
      <c r="E13" s="72" t="str">
        <f>[18]결승기록지!$F$11</f>
        <v>4:51.81</v>
      </c>
      <c r="F13" s="27" t="str">
        <f>[18]결승기록지!$C$12</f>
        <v>이명웅</v>
      </c>
      <c r="G13" s="28" t="str">
        <f>[18]결승기록지!$E$12</f>
        <v>천안쌍용고</v>
      </c>
      <c r="H13" s="72" t="str">
        <f>[18]결승기록지!$F$12</f>
        <v>4:54.17</v>
      </c>
      <c r="I13" s="27" t="str">
        <f>[18]결승기록지!$C$13</f>
        <v>김휘경</v>
      </c>
      <c r="J13" s="28" t="str">
        <f>[18]결승기록지!$E$13</f>
        <v>오류고</v>
      </c>
      <c r="K13" s="72" t="str">
        <f>[18]결승기록지!$F$13</f>
        <v>4:54.40</v>
      </c>
      <c r="L13" s="27" t="str">
        <f>[18]결승기록지!$C$14</f>
        <v>진승연</v>
      </c>
      <c r="M13" s="28" t="str">
        <f>[18]결승기록지!$E$14</f>
        <v>오류고</v>
      </c>
      <c r="N13" s="72" t="str">
        <f>[18]결승기록지!$F$14</f>
        <v>5:04.82</v>
      </c>
      <c r="O13" s="27" t="str">
        <f>[18]결승기록지!$C$15</f>
        <v>조예은</v>
      </c>
      <c r="P13" s="28" t="str">
        <f>[18]결승기록지!$E$15</f>
        <v>경남체육고</v>
      </c>
      <c r="Q13" s="72" t="str">
        <f>[18]결승기록지!$F$15</f>
        <v>5:06.75</v>
      </c>
      <c r="R13" s="27" t="str">
        <f>[18]결승기록지!$C$16</f>
        <v>이예은</v>
      </c>
      <c r="S13" s="28" t="str">
        <f>[18]결승기록지!$E$16</f>
        <v>오류고</v>
      </c>
      <c r="T13" s="72" t="str">
        <f>[18]결승기록지!$F$16</f>
        <v>5:08.57</v>
      </c>
      <c r="U13" s="27" t="str">
        <f>[18]결승기록지!$C$17</f>
        <v>주은혜</v>
      </c>
      <c r="V13" s="28" t="str">
        <f>[18]결승기록지!$E$17</f>
        <v>영광공업고</v>
      </c>
      <c r="W13" s="72" t="str">
        <f>[18]결승기록지!$F$17</f>
        <v>5:19.11</v>
      </c>
      <c r="X13" s="27"/>
      <c r="Y13" s="28"/>
      <c r="Z13" s="72"/>
    </row>
    <row r="14" spans="1:26" s="70" customFormat="1" ht="13.5" customHeight="1">
      <c r="A14" s="51">
        <v>1</v>
      </c>
      <c r="B14" s="15" t="s">
        <v>46</v>
      </c>
      <c r="C14" s="17" t="str">
        <f>[19]결승기록지!$C$11</f>
        <v>이명웅</v>
      </c>
      <c r="D14" s="18" t="str">
        <f>[19]결승기록지!$E$11</f>
        <v>천안쌍용고</v>
      </c>
      <c r="E14" s="19" t="str">
        <f>[19]결승기록지!$F$11</f>
        <v>19:09.28</v>
      </c>
      <c r="F14" s="17" t="str">
        <f>[19]결승기록지!$C$12</f>
        <v>주은혜</v>
      </c>
      <c r="G14" s="18" t="str">
        <f>[19]결승기록지!$E$12</f>
        <v>영광공업고</v>
      </c>
      <c r="H14" s="58" t="str">
        <f>[19]결승기록지!$F$12</f>
        <v>19:10.84</v>
      </c>
      <c r="I14" s="17" t="str">
        <f>[19]결승기록지!$C$13</f>
        <v>정윤서</v>
      </c>
      <c r="J14" s="18" t="str">
        <f>[19]결승기록지!$E$13</f>
        <v>울산스포츠과학고</v>
      </c>
      <c r="K14" s="58" t="str">
        <f>[19]결승기록지!$F$13</f>
        <v>19:12.17</v>
      </c>
      <c r="L14" s="17" t="str">
        <f>[19]결승기록지!$C$14</f>
        <v>김윤주</v>
      </c>
      <c r="M14" s="18" t="str">
        <f>[19]결승기록지!$E$14</f>
        <v>경북체육고</v>
      </c>
      <c r="N14" s="58" t="str">
        <f>[19]결승기록지!$F$14</f>
        <v>20:33.76</v>
      </c>
      <c r="O14" s="17" t="str">
        <f>[19]결승기록지!$C$15</f>
        <v>박주미</v>
      </c>
      <c r="P14" s="18" t="str">
        <f>[19]결승기록지!$E$15</f>
        <v>경북체육고</v>
      </c>
      <c r="Q14" s="58" t="str">
        <f>[19]결승기록지!$F$15</f>
        <v>22:28.11</v>
      </c>
      <c r="R14" s="17"/>
      <c r="S14" s="18"/>
      <c r="T14" s="58"/>
      <c r="U14" s="17"/>
      <c r="V14" s="18"/>
      <c r="W14" s="58"/>
      <c r="X14" s="17"/>
      <c r="Y14" s="18"/>
      <c r="Z14" s="58"/>
    </row>
    <row r="15" spans="1:26" s="70" customFormat="1" ht="13.5" customHeight="1">
      <c r="A15" s="109">
        <v>1</v>
      </c>
      <c r="B15" s="14" t="s">
        <v>58</v>
      </c>
      <c r="C15" s="20" t="str">
        <f>[20]결승기록지!$C$11</f>
        <v>여채빈</v>
      </c>
      <c r="D15" s="21" t="str">
        <f>[20]결승기록지!$E$11</f>
        <v>서울체육고</v>
      </c>
      <c r="E15" s="22" t="str">
        <f>[20]결승기록지!$F$11</f>
        <v>15.67</v>
      </c>
      <c r="F15" s="56" t="str">
        <f>[20]결승기록지!$C$12</f>
        <v>박솔미</v>
      </c>
      <c r="G15" s="57" t="str">
        <f>[20]결승기록지!$E$12</f>
        <v>포천일고</v>
      </c>
      <c r="H15" s="22" t="str">
        <f>[20]결승기록지!$F$12</f>
        <v>16.50</v>
      </c>
      <c r="I15" s="20" t="str">
        <f>[20]결승기록지!$C$13</f>
        <v>전지혜</v>
      </c>
      <c r="J15" s="21" t="str">
        <f>[20]결승기록지!$E$13</f>
        <v>신명고</v>
      </c>
      <c r="K15" s="22" t="str">
        <f>[20]결승기록지!$F$13</f>
        <v>16.66</v>
      </c>
      <c r="L15" s="20" t="str">
        <f>[20]결승기록지!$C$14</f>
        <v>정연지</v>
      </c>
      <c r="M15" s="21" t="str">
        <f>[20]결승기록지!$E$14</f>
        <v>인천체육고</v>
      </c>
      <c r="N15" s="22" t="str">
        <f>[20]결승기록지!$F$14</f>
        <v>17.47</v>
      </c>
      <c r="O15" s="20" t="str">
        <f>[20]결승기록지!$C$15</f>
        <v>김동희</v>
      </c>
      <c r="P15" s="21" t="str">
        <f>[20]결승기록지!$E$15</f>
        <v>신명고</v>
      </c>
      <c r="Q15" s="22" t="str">
        <f>[20]결승기록지!$F$15</f>
        <v>17.74</v>
      </c>
      <c r="R15" s="20" t="str">
        <f>[20]결승기록지!$C$16</f>
        <v>허단비</v>
      </c>
      <c r="S15" s="21" t="str">
        <f>[20]결승기록지!$E$16</f>
        <v>경남체육고</v>
      </c>
      <c r="T15" s="22" t="str">
        <f>[20]결승기록지!$F$16</f>
        <v>19.47</v>
      </c>
      <c r="U15" s="20"/>
      <c r="V15" s="21"/>
      <c r="W15" s="22"/>
      <c r="X15" s="20"/>
      <c r="Y15" s="21"/>
      <c r="Z15" s="22"/>
    </row>
    <row r="16" spans="1:26" s="70" customFormat="1" ht="13.5" customHeight="1">
      <c r="A16" s="109"/>
      <c r="B16" s="13" t="s">
        <v>21</v>
      </c>
      <c r="C16" s="37"/>
      <c r="D16" s="38" t="str">
        <f>[20]결승기록지!$G$8</f>
        <v>0.6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39"/>
    </row>
    <row r="17" spans="1:26" s="70" customFormat="1" ht="13.5" customHeight="1">
      <c r="A17" s="51">
        <v>3</v>
      </c>
      <c r="B17" s="15" t="s">
        <v>48</v>
      </c>
      <c r="C17" s="17" t="str">
        <f>[21]결승기록지!$C$11</f>
        <v>여채빈</v>
      </c>
      <c r="D17" s="18" t="str">
        <f>[21]결승기록지!$E$11</f>
        <v>서울체육고</v>
      </c>
      <c r="E17" s="19" t="str">
        <f>[21]결승기록지!$F$11</f>
        <v>1:07.78</v>
      </c>
      <c r="F17" s="17" t="str">
        <f>[21]결승기록지!$C$12</f>
        <v>김영미</v>
      </c>
      <c r="G17" s="18" t="str">
        <f>[21]결승기록지!$E$12</f>
        <v>인일여자고</v>
      </c>
      <c r="H17" s="19" t="str">
        <f>[21]결승기록지!$F$12</f>
        <v>1:11.99</v>
      </c>
      <c r="I17" s="17" t="str">
        <f>[21]결승기록지!$C$13</f>
        <v>김동희</v>
      </c>
      <c r="J17" s="18" t="str">
        <f>[21]결승기록지!$E$13</f>
        <v>신명고</v>
      </c>
      <c r="K17" s="19" t="str">
        <f>[21]결승기록지!$F$13</f>
        <v>1:13.04</v>
      </c>
      <c r="L17" s="17" t="str">
        <f>[21]결승기록지!$C$14</f>
        <v>전지혜</v>
      </c>
      <c r="M17" s="18" t="str">
        <f>[21]결승기록지!$E$14</f>
        <v>신명고</v>
      </c>
      <c r="N17" s="19" t="str">
        <f>[21]결승기록지!$F$14</f>
        <v>1:17.97</v>
      </c>
      <c r="O17" s="17"/>
      <c r="P17" s="18"/>
      <c r="Q17" s="19"/>
      <c r="R17" s="17"/>
      <c r="S17" s="18"/>
      <c r="T17" s="19"/>
      <c r="U17" s="17"/>
      <c r="V17" s="18"/>
      <c r="W17" s="19"/>
      <c r="X17" s="17"/>
      <c r="Y17" s="18"/>
      <c r="Z17" s="19"/>
    </row>
    <row r="18" spans="1:26" s="70" customFormat="1" ht="13.5" customHeight="1">
      <c r="A18" s="51">
        <v>4</v>
      </c>
      <c r="B18" s="15" t="s">
        <v>49</v>
      </c>
      <c r="C18" s="27" t="str">
        <f>[22]결승기록지!$C$11</f>
        <v>홍해인</v>
      </c>
      <c r="D18" s="28" t="str">
        <f>[22]결승기록지!$E$11</f>
        <v>천안쌍용고</v>
      </c>
      <c r="E18" s="82" t="str">
        <f>[22]결승기록지!$F$11</f>
        <v>11:45.59</v>
      </c>
      <c r="F18" s="27" t="str">
        <f>[22]결승기록지!$C$12</f>
        <v>류수영</v>
      </c>
      <c r="G18" s="28" t="str">
        <f>[22]결승기록지!$E$12</f>
        <v>김천한일여자고</v>
      </c>
      <c r="H18" s="82" t="str">
        <f>[22]결승기록지!$F$12</f>
        <v>12:07.67</v>
      </c>
      <c r="I18" s="27" t="str">
        <f>[22]결승기록지!$C$13</f>
        <v>진승연</v>
      </c>
      <c r="J18" s="28" t="str">
        <f>[22]결승기록지!$E$13</f>
        <v>오류고</v>
      </c>
      <c r="K18" s="82" t="str">
        <f>[22]결승기록지!$F$13</f>
        <v>12:22.73</v>
      </c>
      <c r="L18" s="27" t="str">
        <f>[22]결승기록지!$C$14</f>
        <v>박정은</v>
      </c>
      <c r="M18" s="28" t="str">
        <f>[22]결승기록지!$E$14</f>
        <v>김천한일여자고</v>
      </c>
      <c r="N18" s="82" t="str">
        <f>[22]결승기록지!$F$14</f>
        <v>13:07.49</v>
      </c>
      <c r="O18" s="27"/>
      <c r="P18" s="28"/>
      <c r="Q18" s="82"/>
      <c r="R18" s="27"/>
      <c r="S18" s="28"/>
      <c r="T18" s="82"/>
      <c r="U18" s="27"/>
      <c r="V18" s="28"/>
      <c r="W18" s="82"/>
      <c r="X18" s="27"/>
      <c r="Y18" s="28"/>
      <c r="Z18" s="29"/>
    </row>
    <row r="19" spans="1:26" s="70" customFormat="1" ht="13.5" customHeight="1">
      <c r="A19" s="51">
        <v>2</v>
      </c>
      <c r="B19" s="15" t="s">
        <v>64</v>
      </c>
      <c r="C19" s="17" t="str">
        <f>[23]결승기록지!$C$11</f>
        <v>김예랑</v>
      </c>
      <c r="D19" s="18" t="str">
        <f>[23]결승기록지!$E$11</f>
        <v>경북체육고</v>
      </c>
      <c r="E19" s="19" t="str">
        <f>[23]결승기록지!$F$11</f>
        <v>26:45.17</v>
      </c>
      <c r="F19" s="17" t="str">
        <f>[23]결승기록지!$C$12</f>
        <v>박진희</v>
      </c>
      <c r="G19" s="18" t="str">
        <f>[23]결승기록지!$E$12</f>
        <v>충남체육고</v>
      </c>
      <c r="H19" s="19" t="str">
        <f>[23]결승기록지!$F$12</f>
        <v>26:51.51</v>
      </c>
      <c r="I19" s="17"/>
      <c r="J19" s="18"/>
      <c r="K19" s="19"/>
      <c r="L19" s="17"/>
      <c r="M19" s="18"/>
      <c r="N19" s="19"/>
      <c r="O19" s="17"/>
      <c r="P19" s="18"/>
      <c r="Q19" s="19"/>
      <c r="R19" s="17"/>
      <c r="S19" s="18"/>
      <c r="T19" s="19"/>
      <c r="U19" s="17"/>
      <c r="V19" s="18"/>
      <c r="W19" s="19"/>
      <c r="X19" s="17"/>
      <c r="Y19" s="18"/>
      <c r="Z19" s="19"/>
    </row>
    <row r="20" spans="1:26" s="44" customFormat="1" ht="13.5" customHeight="1">
      <c r="A20" s="109">
        <v>4</v>
      </c>
      <c r="B20" s="14" t="s">
        <v>28</v>
      </c>
      <c r="C20" s="20"/>
      <c r="D20" s="21" t="str">
        <f>[24]결승기록지!$E$11</f>
        <v>인일여자고</v>
      </c>
      <c r="E20" s="22" t="str">
        <f>[24]결승기록지!$F$11</f>
        <v>48.36</v>
      </c>
      <c r="F20" s="20"/>
      <c r="G20" s="21" t="str">
        <f>[24]결승기록지!$E$12</f>
        <v>경북체육고</v>
      </c>
      <c r="H20" s="22" t="str">
        <f>[24]결승기록지!$F$12</f>
        <v>49.23</v>
      </c>
      <c r="I20" s="20"/>
      <c r="J20" s="21" t="str">
        <f>[24]결승기록지!$E$13</f>
        <v>서울체육고</v>
      </c>
      <c r="K20" s="22" t="str">
        <f>[24]결승기록지!$F$13</f>
        <v>51.20</v>
      </c>
      <c r="L20" s="20"/>
      <c r="M20" s="21" t="str">
        <f>[24]결승기록지!$E$14</f>
        <v>신명고</v>
      </c>
      <c r="N20" s="22" t="str">
        <f>[24]결승기록지!$F$14</f>
        <v>53.13</v>
      </c>
      <c r="O20" s="20"/>
      <c r="P20" s="21"/>
      <c r="Q20" s="22"/>
      <c r="R20" s="20"/>
      <c r="S20" s="21"/>
      <c r="T20" s="22"/>
      <c r="U20" s="20"/>
      <c r="V20" s="21"/>
      <c r="W20" s="22"/>
      <c r="X20" s="20"/>
      <c r="Y20" s="21"/>
      <c r="Z20" s="22"/>
    </row>
    <row r="21" spans="1:26" s="44" customFormat="1" ht="13.5" customHeight="1">
      <c r="A21" s="109"/>
      <c r="B21" s="13"/>
      <c r="C21" s="119" t="str">
        <f>[24]결승기록지!$C$11</f>
        <v>김수연 김태연 김희윤 신현진</v>
      </c>
      <c r="D21" s="120"/>
      <c r="E21" s="121"/>
      <c r="F21" s="110" t="str">
        <f>[24]결승기록지!$C$12</f>
        <v>방소형 권민주 이서영 신가영</v>
      </c>
      <c r="G21" s="111"/>
      <c r="H21" s="112"/>
      <c r="I21" s="110" t="str">
        <f>[24]결승기록지!$C$13</f>
        <v xml:space="preserve">한성은 강수연 이재원 여채빈 </v>
      </c>
      <c r="J21" s="111"/>
      <c r="K21" s="112"/>
      <c r="L21" s="110" t="str">
        <f>[24]결승기록지!$C$14</f>
        <v>이솔주 김지원 김동희 전지혜</v>
      </c>
      <c r="M21" s="111"/>
      <c r="N21" s="112"/>
      <c r="O21" s="110"/>
      <c r="P21" s="111"/>
      <c r="Q21" s="112"/>
      <c r="R21" s="110"/>
      <c r="S21" s="111"/>
      <c r="T21" s="112"/>
      <c r="U21" s="110"/>
      <c r="V21" s="111"/>
      <c r="W21" s="112"/>
      <c r="X21" s="110"/>
      <c r="Y21" s="111"/>
      <c r="Z21" s="112"/>
    </row>
    <row r="22" spans="1:26" s="70" customFormat="1" ht="13.5" customHeight="1">
      <c r="A22" s="109">
        <v>5</v>
      </c>
      <c r="B22" s="14" t="s">
        <v>50</v>
      </c>
      <c r="C22" s="20"/>
      <c r="D22" s="21" t="str">
        <f>[25]결승기록지!$E$11</f>
        <v>오류고</v>
      </c>
      <c r="E22" s="22" t="str">
        <f>[25]결승기록지!$F$11</f>
        <v>4:11.85</v>
      </c>
      <c r="F22" s="20"/>
      <c r="G22" s="21" t="str">
        <f>[25]결승기록지!$E$12</f>
        <v>경북체육고</v>
      </c>
      <c r="H22" s="22" t="str">
        <f>[25]결승기록지!$F$12</f>
        <v>4:14.56</v>
      </c>
      <c r="I22" s="20"/>
      <c r="J22" s="21"/>
      <c r="K22" s="22"/>
      <c r="L22" s="20"/>
      <c r="M22" s="21"/>
      <c r="N22" s="22"/>
      <c r="O22" s="20"/>
      <c r="P22" s="21"/>
      <c r="Q22" s="22"/>
      <c r="R22" s="20"/>
      <c r="S22" s="21"/>
      <c r="T22" s="22"/>
      <c r="U22" s="20"/>
      <c r="V22" s="21"/>
      <c r="W22" s="22"/>
      <c r="X22" s="20"/>
      <c r="Y22" s="21"/>
      <c r="Z22" s="22"/>
    </row>
    <row r="23" spans="1:26" s="70" customFormat="1" ht="13.5" customHeight="1">
      <c r="A23" s="109"/>
      <c r="B23" s="13"/>
      <c r="C23" s="110" t="str">
        <f>[25]결승기록지!$C$11</f>
        <v>이예은 김휘경 진승연 오혜원</v>
      </c>
      <c r="D23" s="111"/>
      <c r="E23" s="112"/>
      <c r="F23" s="110" t="str">
        <f>[25]결승기록지!$C$12</f>
        <v>방소형 이서영 권민주 신가영</v>
      </c>
      <c r="G23" s="111"/>
      <c r="H23" s="112"/>
      <c r="I23" s="110"/>
      <c r="J23" s="111"/>
      <c r="K23" s="112"/>
      <c r="L23" s="110"/>
      <c r="M23" s="111"/>
      <c r="N23" s="112"/>
      <c r="O23" s="110"/>
      <c r="P23" s="111"/>
      <c r="Q23" s="112"/>
      <c r="R23" s="110"/>
      <c r="S23" s="111"/>
      <c r="T23" s="112"/>
      <c r="U23" s="110"/>
      <c r="V23" s="111"/>
      <c r="W23" s="112"/>
      <c r="X23" s="110"/>
      <c r="Y23" s="111"/>
      <c r="Z23" s="112"/>
    </row>
    <row r="24" spans="1:26" s="70" customFormat="1" ht="13.5" customHeight="1">
      <c r="A24" s="83">
        <v>5</v>
      </c>
      <c r="B24" s="14" t="s">
        <v>25</v>
      </c>
      <c r="C24" s="34" t="str">
        <f>[26]높이!$C$11</f>
        <v>김지연</v>
      </c>
      <c r="D24" s="35" t="str">
        <f>[26]높이!$E$11</f>
        <v>대전신일여자고</v>
      </c>
      <c r="E24" s="36" t="str">
        <f>[26]높이!$F$11</f>
        <v>1.60</v>
      </c>
      <c r="F24" s="34" t="str">
        <f>[26]높이!$C$12</f>
        <v>강서현</v>
      </c>
      <c r="G24" s="35" t="str">
        <f>[26]높이!$E$12</f>
        <v>충남체육고</v>
      </c>
      <c r="H24" s="36" t="str">
        <f>[26]높이!$F$12</f>
        <v>1.55</v>
      </c>
      <c r="I24" s="34" t="str">
        <f>[26]높이!$C$13</f>
        <v>오윤서</v>
      </c>
      <c r="J24" s="35" t="str">
        <f>[26]높이!$E$13</f>
        <v>서울체육고</v>
      </c>
      <c r="K24" s="36" t="str">
        <f>[26]높이!$F$13</f>
        <v>1.55</v>
      </c>
      <c r="L24" s="34" t="str">
        <f>[26]높이!$C$14</f>
        <v>구다연</v>
      </c>
      <c r="M24" s="35" t="str">
        <f>[26]높이!$E$14</f>
        <v>서울체육고</v>
      </c>
      <c r="N24" s="68" t="str">
        <f>[26]높이!$F$14</f>
        <v>1.50</v>
      </c>
      <c r="O24" s="34" t="str">
        <f>[26]높이!$C$15</f>
        <v>이유나</v>
      </c>
      <c r="P24" s="35" t="str">
        <f>[26]높이!$E$15</f>
        <v>서울체육고</v>
      </c>
      <c r="Q24" s="36" t="str">
        <f>[26]높이!$F$15</f>
        <v>1.35</v>
      </c>
      <c r="R24" s="34"/>
      <c r="S24" s="35"/>
      <c r="T24" s="36"/>
      <c r="U24" s="34"/>
      <c r="V24" s="35"/>
      <c r="W24" s="36"/>
      <c r="X24" s="34"/>
      <c r="Y24" s="35"/>
      <c r="Z24" s="36"/>
    </row>
    <row r="25" spans="1:26" s="70" customFormat="1" ht="13.5" customHeight="1">
      <c r="A25" s="51">
        <v>1</v>
      </c>
      <c r="B25" s="15" t="s">
        <v>51</v>
      </c>
      <c r="C25" s="27" t="str">
        <f>[26]장대!$C$11</f>
        <v>고민지</v>
      </c>
      <c r="D25" s="28" t="str">
        <f>[26]장대!$E$11</f>
        <v>동광고</v>
      </c>
      <c r="E25" s="106" t="s">
        <v>74</v>
      </c>
      <c r="F25" s="27" t="str">
        <f>[26]장대!$C$12</f>
        <v>이지민</v>
      </c>
      <c r="G25" s="28" t="str">
        <f>[26]장대!$E$12</f>
        <v>울산스포츠과학고</v>
      </c>
      <c r="H25" s="106" t="s">
        <v>74</v>
      </c>
      <c r="I25" s="27" t="str">
        <f>[26]장대!$C$13</f>
        <v>김유빈</v>
      </c>
      <c r="J25" s="28" t="str">
        <f>[26]장대!$E$13</f>
        <v>대전신일여자고</v>
      </c>
      <c r="K25" s="60" t="str">
        <f>[26]장대!$F$13</f>
        <v>2.90</v>
      </c>
      <c r="L25" s="27"/>
      <c r="M25" s="28"/>
      <c r="N25" s="60"/>
      <c r="O25" s="27"/>
      <c r="P25" s="28"/>
      <c r="Q25" s="60"/>
      <c r="R25" s="27"/>
      <c r="S25" s="28"/>
      <c r="T25" s="29"/>
      <c r="U25" s="27"/>
      <c r="V25" s="28"/>
      <c r="W25" s="29"/>
      <c r="X25" s="27"/>
      <c r="Y25" s="28"/>
      <c r="Z25" s="29"/>
    </row>
    <row r="26" spans="1:26" s="70" customFormat="1" ht="13.5" customHeight="1">
      <c r="A26" s="109">
        <v>2</v>
      </c>
      <c r="B26" s="14" t="s">
        <v>26</v>
      </c>
      <c r="C26" s="34" t="str">
        <f>[26]멀리!$C$11</f>
        <v>김아영</v>
      </c>
      <c r="D26" s="35" t="str">
        <f>[26]멀리!$E$11</f>
        <v>충현고</v>
      </c>
      <c r="E26" s="36" t="str">
        <f>[26]멀리!$F$11</f>
        <v>5.35</v>
      </c>
      <c r="F26" s="34" t="str">
        <f>[26]멀리!$C$12</f>
        <v>임채영</v>
      </c>
      <c r="G26" s="35" t="str">
        <f>[26]멀리!$E$12</f>
        <v>전북체육고</v>
      </c>
      <c r="H26" s="36" t="str">
        <f>[26]멀리!$F$12</f>
        <v>5.13</v>
      </c>
      <c r="I26" s="34" t="str">
        <f>[26]멀리!$C$13</f>
        <v>김소연</v>
      </c>
      <c r="J26" s="35" t="str">
        <f>[26]멀리!$E$13</f>
        <v>경남체육고</v>
      </c>
      <c r="K26" s="36" t="str">
        <f>[26]멀리!$F$13</f>
        <v>5.05</v>
      </c>
      <c r="L26" s="34" t="str">
        <f>[26]멀리!$C$14</f>
        <v>김영미</v>
      </c>
      <c r="M26" s="35" t="str">
        <f>[26]멀리!$E$14</f>
        <v>인일여자고</v>
      </c>
      <c r="N26" s="36" t="str">
        <f>[26]멀리!$F$14</f>
        <v>4.61</v>
      </c>
      <c r="O26" s="34" t="str">
        <f>[26]멀리!$C$15</f>
        <v>오윤서</v>
      </c>
      <c r="P26" s="35" t="str">
        <f>[26]멀리!$E$15</f>
        <v>서울체육고</v>
      </c>
      <c r="Q26" s="36" t="str">
        <f>[26]멀리!$F$15</f>
        <v>4.30</v>
      </c>
      <c r="R26" s="34"/>
      <c r="S26" s="35"/>
      <c r="T26" s="36"/>
      <c r="U26" s="34"/>
      <c r="V26" s="35"/>
      <c r="W26" s="36"/>
      <c r="X26" s="34"/>
      <c r="Y26" s="35"/>
      <c r="Z26" s="36"/>
    </row>
    <row r="27" spans="1:26" s="70" customFormat="1" ht="13.5" customHeight="1">
      <c r="A27" s="109"/>
      <c r="B27" s="13" t="s">
        <v>21</v>
      </c>
      <c r="C27" s="37"/>
      <c r="D27" s="38" t="str">
        <f>[26]멀리!$G$11</f>
        <v>-0.1</v>
      </c>
      <c r="E27" s="39"/>
      <c r="F27" s="37"/>
      <c r="G27" s="38" t="str">
        <f>[26]멀리!$G$12</f>
        <v>0.4</v>
      </c>
      <c r="H27" s="39"/>
      <c r="I27" s="37"/>
      <c r="J27" s="38" t="str">
        <f>[26]멀리!$G$13</f>
        <v>0.0</v>
      </c>
      <c r="K27" s="39"/>
      <c r="L27" s="37"/>
      <c r="M27" s="38" t="str">
        <f>[26]멀리!$G$14</f>
        <v>-0.3</v>
      </c>
      <c r="N27" s="39"/>
      <c r="O27" s="37"/>
      <c r="P27" s="38" t="str">
        <f>[26]멀리!$G$15</f>
        <v>-0.5</v>
      </c>
      <c r="Q27" s="39"/>
      <c r="R27" s="37"/>
      <c r="S27" s="38"/>
      <c r="T27" s="62"/>
      <c r="U27" s="69"/>
      <c r="V27" s="84"/>
      <c r="W27" s="39"/>
      <c r="X27" s="37"/>
      <c r="Y27" s="38"/>
      <c r="Z27" s="39"/>
    </row>
    <row r="28" spans="1:26" s="70" customFormat="1" ht="13.5" customHeight="1">
      <c r="A28" s="109">
        <v>4</v>
      </c>
      <c r="B28" s="14" t="s">
        <v>52</v>
      </c>
      <c r="C28" s="20" t="str">
        <f>[26]세단!$C$11</f>
        <v>김아영</v>
      </c>
      <c r="D28" s="21" t="str">
        <f>[26]세단!$E$11</f>
        <v>충현고</v>
      </c>
      <c r="E28" s="22" t="str">
        <f>[26]세단!$F$11</f>
        <v>12.02</v>
      </c>
      <c r="F28" s="20" t="str">
        <f>[26]세단!$C$12</f>
        <v>임채영</v>
      </c>
      <c r="G28" s="21" t="str">
        <f>[26]세단!$E$12</f>
        <v>전북체육고</v>
      </c>
      <c r="H28" s="22" t="str">
        <f>[26]세단!$F$12</f>
        <v>11.77</v>
      </c>
      <c r="I28" s="20" t="str">
        <f>[26]세단!$C$13</f>
        <v>이주롱</v>
      </c>
      <c r="J28" s="21" t="str">
        <f>[26]세단!$E$13</f>
        <v>전북체육고</v>
      </c>
      <c r="K28" s="22" t="str">
        <f>[26]세단!$F$13</f>
        <v>10.86</v>
      </c>
      <c r="L28" s="20" t="str">
        <f>[26]세단!$C$14</f>
        <v>이서영</v>
      </c>
      <c r="M28" s="21" t="str">
        <f>[26]세단!$E$14</f>
        <v>충남드론항공고</v>
      </c>
      <c r="N28" s="22" t="str">
        <f>[26]세단!$F$14</f>
        <v>10.81</v>
      </c>
      <c r="O28" s="20" t="str">
        <f>[26]세단!$C$15</f>
        <v>이유경</v>
      </c>
      <c r="P28" s="21" t="str">
        <f>[26]세단!$E$15</f>
        <v>서울체육고</v>
      </c>
      <c r="Q28" s="22" t="str">
        <f>[26]세단!$F$15</f>
        <v>10.10</v>
      </c>
      <c r="R28" s="20"/>
      <c r="S28" s="21"/>
      <c r="T28" s="22"/>
      <c r="U28" s="20"/>
      <c r="V28" s="21"/>
      <c r="W28" s="22"/>
      <c r="X28" s="20"/>
      <c r="Y28" s="21"/>
      <c r="Z28" s="22"/>
    </row>
    <row r="29" spans="1:26" s="70" customFormat="1" ht="13.5" customHeight="1">
      <c r="A29" s="109"/>
      <c r="B29" s="13" t="s">
        <v>21</v>
      </c>
      <c r="C29" s="41"/>
      <c r="D29" s="80" t="str">
        <f>[26]세단!$G$11</f>
        <v>-1.0</v>
      </c>
      <c r="E29" s="62"/>
      <c r="F29" s="41"/>
      <c r="G29" s="42" t="str">
        <f>[26]세단!$G$12</f>
        <v>-1.3</v>
      </c>
      <c r="H29" s="62"/>
      <c r="I29" s="41"/>
      <c r="J29" s="42" t="str">
        <f>[26]세단!$G$13</f>
        <v>-0.3</v>
      </c>
      <c r="K29" s="43"/>
      <c r="L29" s="41"/>
      <c r="M29" s="42" t="str">
        <f>[26]세단!$G$14</f>
        <v>-1.7</v>
      </c>
      <c r="N29" s="62"/>
      <c r="O29" s="41"/>
      <c r="P29" s="42" t="str">
        <f>[26]세단!$G$15</f>
        <v>-1.3</v>
      </c>
      <c r="Q29" s="43"/>
      <c r="R29" s="41"/>
      <c r="S29" s="42"/>
      <c r="T29" s="62"/>
      <c r="U29" s="41"/>
      <c r="V29" s="42"/>
      <c r="W29" s="62"/>
      <c r="X29" s="41"/>
      <c r="Y29" s="42"/>
      <c r="Z29" s="43"/>
    </row>
    <row r="30" spans="1:26" s="70" customFormat="1" ht="13.5" customHeight="1">
      <c r="A30" s="51">
        <v>2</v>
      </c>
      <c r="B30" s="15" t="s">
        <v>27</v>
      </c>
      <c r="C30" s="27" t="str">
        <f>[26]포환!$C$11</f>
        <v>최가은</v>
      </c>
      <c r="D30" s="28" t="str">
        <f>[26]포환!$E$11</f>
        <v>충북체육고</v>
      </c>
      <c r="E30" s="29" t="str">
        <f>[26]포환!$F$11</f>
        <v>12.88</v>
      </c>
      <c r="F30" s="27" t="str">
        <f>[26]포환!$C$12</f>
        <v>최다은</v>
      </c>
      <c r="G30" s="28" t="str">
        <f>[26]포환!$E$12</f>
        <v>경남체육고</v>
      </c>
      <c r="H30" s="60" t="str">
        <f>[26]포환!$F$12</f>
        <v>10.15</v>
      </c>
      <c r="I30" s="27"/>
      <c r="J30" s="28"/>
      <c r="K30" s="29"/>
      <c r="L30" s="27"/>
      <c r="M30" s="28"/>
      <c r="N30" s="60"/>
      <c r="O30" s="27"/>
      <c r="P30" s="28"/>
      <c r="Q30" s="29"/>
      <c r="R30" s="27"/>
      <c r="S30" s="28"/>
      <c r="T30" s="60"/>
      <c r="U30" s="27"/>
      <c r="V30" s="28"/>
      <c r="W30" s="29"/>
      <c r="X30" s="27"/>
      <c r="Y30" s="28"/>
      <c r="Z30" s="29"/>
    </row>
    <row r="31" spans="1:26" s="70" customFormat="1" ht="13.5" customHeight="1">
      <c r="A31" s="51">
        <v>4</v>
      </c>
      <c r="B31" s="15" t="s">
        <v>53</v>
      </c>
      <c r="C31" s="27" t="str">
        <f>[26]원반!$C$11</f>
        <v>조수민</v>
      </c>
      <c r="D31" s="28" t="str">
        <f>[26]원반!$E$11</f>
        <v>경북체육고</v>
      </c>
      <c r="E31" s="29" t="str">
        <f>[26]원반!$F$11</f>
        <v>40.10</v>
      </c>
      <c r="F31" s="27" t="str">
        <f>[26]원반!$C$12</f>
        <v>박서현</v>
      </c>
      <c r="G31" s="28" t="str">
        <f>[26]원반!$E$12</f>
        <v>경남체육고</v>
      </c>
      <c r="H31" s="29" t="str">
        <f>[26]원반!$F$12</f>
        <v>39.60</v>
      </c>
      <c r="I31" s="27" t="str">
        <f>[26]원반!$C$13</f>
        <v>우승연</v>
      </c>
      <c r="J31" s="28" t="str">
        <f>[26]원반!$E$13</f>
        <v>김천한일여자고</v>
      </c>
      <c r="K31" s="29" t="str">
        <f>[26]원반!$F$13</f>
        <v>15.65</v>
      </c>
      <c r="L31" s="27"/>
      <c r="M31" s="28"/>
      <c r="N31" s="60"/>
      <c r="O31" s="27"/>
      <c r="P31" s="28"/>
      <c r="Q31" s="60"/>
      <c r="R31" s="27"/>
      <c r="S31" s="28"/>
      <c r="T31" s="29"/>
      <c r="U31" s="27"/>
      <c r="V31" s="28"/>
      <c r="W31" s="29"/>
      <c r="X31" s="27"/>
      <c r="Y31" s="28"/>
      <c r="Z31" s="29"/>
    </row>
    <row r="32" spans="1:26" s="70" customFormat="1" ht="13.5" customHeight="1">
      <c r="A32" s="51">
        <v>1</v>
      </c>
      <c r="B32" s="15" t="s">
        <v>54</v>
      </c>
      <c r="C32" s="27" t="str">
        <f>[26]해머!$C$11</f>
        <v>서아인</v>
      </c>
      <c r="D32" s="28" t="str">
        <f>[26]해머!$E$11</f>
        <v>전북체육고</v>
      </c>
      <c r="E32" s="29" t="s">
        <v>69</v>
      </c>
      <c r="F32" s="27" t="str">
        <f>[26]해머!$C$12</f>
        <v>김다연</v>
      </c>
      <c r="G32" s="28" t="str">
        <f>[26]해머!$E$12</f>
        <v>충북체육고</v>
      </c>
      <c r="H32" s="29" t="s">
        <v>70</v>
      </c>
      <c r="I32" s="27"/>
      <c r="J32" s="28"/>
      <c r="K32" s="29"/>
      <c r="L32" s="27"/>
      <c r="M32" s="28"/>
      <c r="N32" s="29"/>
      <c r="O32" s="27"/>
      <c r="P32" s="28"/>
      <c r="Q32" s="29"/>
      <c r="R32" s="27"/>
      <c r="S32" s="28"/>
      <c r="T32" s="60"/>
      <c r="U32" s="27"/>
      <c r="V32" s="28"/>
      <c r="W32" s="60"/>
      <c r="X32" s="27"/>
      <c r="Y32" s="28"/>
      <c r="Z32" s="29"/>
    </row>
    <row r="33" spans="1:26" s="70" customFormat="1" ht="13.5" customHeight="1">
      <c r="A33" s="51">
        <v>5</v>
      </c>
      <c r="B33" s="15" t="s">
        <v>55</v>
      </c>
      <c r="C33" s="27" t="str">
        <f>[26]투창!$C$11</f>
        <v>장예영</v>
      </c>
      <c r="D33" s="28" t="str">
        <f>[26]투창!$E$11</f>
        <v>충북체육고</v>
      </c>
      <c r="E33" s="60" t="str">
        <f>[26]투창!$F$11</f>
        <v>40.54</v>
      </c>
      <c r="F33" s="27" t="str">
        <f>[26]투창!$C$12</f>
        <v>최유빈</v>
      </c>
      <c r="G33" s="28" t="str">
        <f>[26]투창!$E$12</f>
        <v>인천체육고</v>
      </c>
      <c r="H33" s="29" t="str">
        <f>[26]투창!$F$12</f>
        <v>34.16</v>
      </c>
      <c r="I33" s="27" t="str">
        <f>[26]투창!$C$13</f>
        <v>이솔주</v>
      </c>
      <c r="J33" s="28" t="str">
        <f>[26]투창!$E$13</f>
        <v>신명고</v>
      </c>
      <c r="K33" s="29" t="str">
        <f>[26]투창!$F$13</f>
        <v>30.47</v>
      </c>
      <c r="L33" s="27" t="str">
        <f>[26]투창!$C$14</f>
        <v>김하은</v>
      </c>
      <c r="M33" s="28" t="str">
        <f>[26]투창!$E$14</f>
        <v>남녕고</v>
      </c>
      <c r="N33" s="29" t="str">
        <f>[26]투창!$F$14</f>
        <v>27.77</v>
      </c>
      <c r="O33" s="27"/>
      <c r="P33" s="28"/>
      <c r="Q33" s="60"/>
      <c r="R33" s="27"/>
      <c r="S33" s="28"/>
      <c r="T33" s="29"/>
      <c r="U33" s="27"/>
      <c r="V33" s="28"/>
      <c r="W33" s="29"/>
      <c r="X33" s="27"/>
      <c r="Y33" s="28"/>
      <c r="Z33" s="29"/>
    </row>
    <row r="34" spans="1:26" s="70" customFormat="1" ht="13.5" customHeight="1">
      <c r="A34" s="51">
        <v>2</v>
      </c>
      <c r="B34" s="15" t="s">
        <v>59</v>
      </c>
      <c r="C34" s="27" t="str">
        <f>'[26]7종경기'!$C$11</f>
        <v>이솔주</v>
      </c>
      <c r="D34" s="28" t="str">
        <f>'[26]7종경기'!$E$11</f>
        <v>신명고</v>
      </c>
      <c r="E34" s="29" t="str">
        <f>'[26]7종경기'!$F$11</f>
        <v>3,663점</v>
      </c>
      <c r="F34" s="27" t="str">
        <f>'[26]7종경기'!$C$12</f>
        <v>김지원</v>
      </c>
      <c r="G34" s="28" t="str">
        <f>'[26]7종경기'!$E$12</f>
        <v>신명고</v>
      </c>
      <c r="H34" s="29" t="str">
        <f>'[26]7종경기'!$F$12</f>
        <v>3,417점</v>
      </c>
      <c r="I34" s="27" t="str">
        <f>'[26]7종경기'!$C$13</f>
        <v>최지우</v>
      </c>
      <c r="J34" s="28" t="str">
        <f>'[26]7종경기'!$E$13</f>
        <v>충남체육고</v>
      </c>
      <c r="K34" s="29" t="str">
        <f>'[26]7종경기'!$F$13</f>
        <v>3,247점</v>
      </c>
      <c r="L34" s="27" t="str">
        <f>'[26]7종경기'!$C$14</f>
        <v>이지현</v>
      </c>
      <c r="M34" s="28" t="str">
        <f>'[26]7종경기'!$E$14</f>
        <v>대구체육고</v>
      </c>
      <c r="N34" s="29" t="str">
        <f>'[26]7종경기'!$F$14</f>
        <v>3,202점</v>
      </c>
      <c r="O34" s="27" t="str">
        <f>'[26]7종경기'!$C$15</f>
        <v>정연지</v>
      </c>
      <c r="P34" s="28" t="str">
        <f>'[26]7종경기'!$E$15</f>
        <v>인천체육고</v>
      </c>
      <c r="Q34" s="29" t="str">
        <f>'[26]7종경기'!$F$15</f>
        <v>2,860점</v>
      </c>
      <c r="R34" s="27"/>
      <c r="S34" s="28"/>
      <c r="T34" s="29"/>
      <c r="U34" s="27"/>
      <c r="V34" s="28"/>
      <c r="W34" s="29"/>
      <c r="X34" s="27"/>
      <c r="Y34" s="28"/>
      <c r="Z34" s="29"/>
    </row>
    <row r="35" spans="1:26" s="45" customFormat="1" ht="13.5" customHeight="1">
      <c r="A35" s="54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</row>
    <row r="36" spans="1:26" s="9" customFormat="1" ht="14.25" customHeight="1">
      <c r="A36" s="54"/>
      <c r="B36" s="11" t="s">
        <v>42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</sheetData>
  <mergeCells count="26">
    <mergeCell ref="U23:W23"/>
    <mergeCell ref="X23:Z23"/>
    <mergeCell ref="A26:A27"/>
    <mergeCell ref="A28:A29"/>
    <mergeCell ref="R21:T21"/>
    <mergeCell ref="U21:W21"/>
    <mergeCell ref="X21:Z21"/>
    <mergeCell ref="A22:A23"/>
    <mergeCell ref="C23:E23"/>
    <mergeCell ref="F23:H23"/>
    <mergeCell ref="I23:K23"/>
    <mergeCell ref="L23:N23"/>
    <mergeCell ref="O23:Q23"/>
    <mergeCell ref="R23:T23"/>
    <mergeCell ref="A20:A21"/>
    <mergeCell ref="C21:E21"/>
    <mergeCell ref="F21:H21"/>
    <mergeCell ref="I21:K21"/>
    <mergeCell ref="L21:N21"/>
    <mergeCell ref="O21:Q21"/>
    <mergeCell ref="E2:T2"/>
    <mergeCell ref="B3:C3"/>
    <mergeCell ref="F3:S3"/>
    <mergeCell ref="A7:A8"/>
    <mergeCell ref="A9:A10"/>
    <mergeCell ref="A15:A16"/>
  </mergeCells>
  <phoneticPr fontId="2" type="noConversion"/>
  <pageMargins left="0.35" right="0" top="0" bottom="0" header="0" footer="0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Z32"/>
  <sheetViews>
    <sheetView view="pageBreakPreview" zoomScale="150" zoomScaleSheetLayoutView="150" workbookViewId="0">
      <selection activeCell="E2" sqref="E2:T2"/>
    </sheetView>
  </sheetViews>
  <sheetFormatPr defaultRowHeight="13.5"/>
  <cols>
    <col min="1" max="1" width="2.21875" style="53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  <col min="257" max="257" width="2.21875" customWidth="1"/>
    <col min="258" max="258" width="5.44140625" customWidth="1"/>
    <col min="259" max="259" width="3.77734375" customWidth="1"/>
    <col min="260" max="260" width="4.77734375" customWidth="1"/>
    <col min="261" max="261" width="5.77734375" customWidth="1"/>
    <col min="262" max="262" width="3.77734375" customWidth="1"/>
    <col min="263" max="263" width="4.77734375" customWidth="1"/>
    <col min="264" max="264" width="5.77734375" customWidth="1"/>
    <col min="265" max="265" width="3.77734375" customWidth="1"/>
    <col min="266" max="266" width="4.77734375" customWidth="1"/>
    <col min="267" max="267" width="5.77734375" customWidth="1"/>
    <col min="268" max="268" width="3.77734375" customWidth="1"/>
    <col min="269" max="269" width="4.77734375" customWidth="1"/>
    <col min="270" max="270" width="5.77734375" customWidth="1"/>
    <col min="271" max="271" width="3.77734375" customWidth="1"/>
    <col min="272" max="272" width="4.77734375" customWidth="1"/>
    <col min="273" max="273" width="5.77734375" customWidth="1"/>
    <col min="274" max="274" width="3.77734375" customWidth="1"/>
    <col min="275" max="275" width="4.77734375" customWidth="1"/>
    <col min="276" max="276" width="5.77734375" customWidth="1"/>
    <col min="277" max="277" width="3.77734375" customWidth="1"/>
    <col min="278" max="278" width="4.77734375" customWidth="1"/>
    <col min="279" max="279" width="5.77734375" customWidth="1"/>
    <col min="280" max="280" width="3.77734375" customWidth="1"/>
    <col min="281" max="281" width="4.77734375" customWidth="1"/>
    <col min="282" max="282" width="5.77734375" customWidth="1"/>
    <col min="513" max="513" width="2.21875" customWidth="1"/>
    <col min="514" max="514" width="5.44140625" customWidth="1"/>
    <col min="515" max="515" width="3.77734375" customWidth="1"/>
    <col min="516" max="516" width="4.77734375" customWidth="1"/>
    <col min="517" max="517" width="5.77734375" customWidth="1"/>
    <col min="518" max="518" width="3.77734375" customWidth="1"/>
    <col min="519" max="519" width="4.77734375" customWidth="1"/>
    <col min="520" max="520" width="5.77734375" customWidth="1"/>
    <col min="521" max="521" width="3.77734375" customWidth="1"/>
    <col min="522" max="522" width="4.77734375" customWidth="1"/>
    <col min="523" max="523" width="5.77734375" customWidth="1"/>
    <col min="524" max="524" width="3.77734375" customWidth="1"/>
    <col min="525" max="525" width="4.77734375" customWidth="1"/>
    <col min="526" max="526" width="5.77734375" customWidth="1"/>
    <col min="527" max="527" width="3.77734375" customWidth="1"/>
    <col min="528" max="528" width="4.77734375" customWidth="1"/>
    <col min="529" max="529" width="5.77734375" customWidth="1"/>
    <col min="530" max="530" width="3.77734375" customWidth="1"/>
    <col min="531" max="531" width="4.77734375" customWidth="1"/>
    <col min="532" max="532" width="5.77734375" customWidth="1"/>
    <col min="533" max="533" width="3.77734375" customWidth="1"/>
    <col min="534" max="534" width="4.77734375" customWidth="1"/>
    <col min="535" max="535" width="5.77734375" customWidth="1"/>
    <col min="536" max="536" width="3.77734375" customWidth="1"/>
    <col min="537" max="537" width="4.77734375" customWidth="1"/>
    <col min="538" max="538" width="5.77734375" customWidth="1"/>
    <col min="769" max="769" width="2.21875" customWidth="1"/>
    <col min="770" max="770" width="5.44140625" customWidth="1"/>
    <col min="771" max="771" width="3.77734375" customWidth="1"/>
    <col min="772" max="772" width="4.77734375" customWidth="1"/>
    <col min="773" max="773" width="5.77734375" customWidth="1"/>
    <col min="774" max="774" width="3.77734375" customWidth="1"/>
    <col min="775" max="775" width="4.77734375" customWidth="1"/>
    <col min="776" max="776" width="5.77734375" customWidth="1"/>
    <col min="777" max="777" width="3.77734375" customWidth="1"/>
    <col min="778" max="778" width="4.77734375" customWidth="1"/>
    <col min="779" max="779" width="5.77734375" customWidth="1"/>
    <col min="780" max="780" width="3.77734375" customWidth="1"/>
    <col min="781" max="781" width="4.77734375" customWidth="1"/>
    <col min="782" max="782" width="5.77734375" customWidth="1"/>
    <col min="783" max="783" width="3.77734375" customWidth="1"/>
    <col min="784" max="784" width="4.77734375" customWidth="1"/>
    <col min="785" max="785" width="5.77734375" customWidth="1"/>
    <col min="786" max="786" width="3.77734375" customWidth="1"/>
    <col min="787" max="787" width="4.77734375" customWidth="1"/>
    <col min="788" max="788" width="5.77734375" customWidth="1"/>
    <col min="789" max="789" width="3.77734375" customWidth="1"/>
    <col min="790" max="790" width="4.77734375" customWidth="1"/>
    <col min="791" max="791" width="5.77734375" customWidth="1"/>
    <col min="792" max="792" width="3.77734375" customWidth="1"/>
    <col min="793" max="793" width="4.77734375" customWidth="1"/>
    <col min="794" max="794" width="5.77734375" customWidth="1"/>
    <col min="1025" max="1025" width="2.21875" customWidth="1"/>
    <col min="1026" max="1026" width="5.44140625" customWidth="1"/>
    <col min="1027" max="1027" width="3.77734375" customWidth="1"/>
    <col min="1028" max="1028" width="4.77734375" customWidth="1"/>
    <col min="1029" max="1029" width="5.77734375" customWidth="1"/>
    <col min="1030" max="1030" width="3.77734375" customWidth="1"/>
    <col min="1031" max="1031" width="4.77734375" customWidth="1"/>
    <col min="1032" max="1032" width="5.77734375" customWidth="1"/>
    <col min="1033" max="1033" width="3.77734375" customWidth="1"/>
    <col min="1034" max="1034" width="4.77734375" customWidth="1"/>
    <col min="1035" max="1035" width="5.77734375" customWidth="1"/>
    <col min="1036" max="1036" width="3.77734375" customWidth="1"/>
    <col min="1037" max="1037" width="4.77734375" customWidth="1"/>
    <col min="1038" max="1038" width="5.77734375" customWidth="1"/>
    <col min="1039" max="1039" width="3.77734375" customWidth="1"/>
    <col min="1040" max="1040" width="4.77734375" customWidth="1"/>
    <col min="1041" max="1041" width="5.77734375" customWidth="1"/>
    <col min="1042" max="1042" width="3.77734375" customWidth="1"/>
    <col min="1043" max="1043" width="4.77734375" customWidth="1"/>
    <col min="1044" max="1044" width="5.77734375" customWidth="1"/>
    <col min="1045" max="1045" width="3.77734375" customWidth="1"/>
    <col min="1046" max="1046" width="4.77734375" customWidth="1"/>
    <col min="1047" max="1047" width="5.77734375" customWidth="1"/>
    <col min="1048" max="1048" width="3.77734375" customWidth="1"/>
    <col min="1049" max="1049" width="4.77734375" customWidth="1"/>
    <col min="1050" max="1050" width="5.77734375" customWidth="1"/>
    <col min="1281" max="1281" width="2.21875" customWidth="1"/>
    <col min="1282" max="1282" width="5.44140625" customWidth="1"/>
    <col min="1283" max="1283" width="3.77734375" customWidth="1"/>
    <col min="1284" max="1284" width="4.77734375" customWidth="1"/>
    <col min="1285" max="1285" width="5.77734375" customWidth="1"/>
    <col min="1286" max="1286" width="3.77734375" customWidth="1"/>
    <col min="1287" max="1287" width="4.77734375" customWidth="1"/>
    <col min="1288" max="1288" width="5.77734375" customWidth="1"/>
    <col min="1289" max="1289" width="3.77734375" customWidth="1"/>
    <col min="1290" max="1290" width="4.77734375" customWidth="1"/>
    <col min="1291" max="1291" width="5.77734375" customWidth="1"/>
    <col min="1292" max="1292" width="3.77734375" customWidth="1"/>
    <col min="1293" max="1293" width="4.77734375" customWidth="1"/>
    <col min="1294" max="1294" width="5.77734375" customWidth="1"/>
    <col min="1295" max="1295" width="3.77734375" customWidth="1"/>
    <col min="1296" max="1296" width="4.77734375" customWidth="1"/>
    <col min="1297" max="1297" width="5.77734375" customWidth="1"/>
    <col min="1298" max="1298" width="3.77734375" customWidth="1"/>
    <col min="1299" max="1299" width="4.77734375" customWidth="1"/>
    <col min="1300" max="1300" width="5.77734375" customWidth="1"/>
    <col min="1301" max="1301" width="3.77734375" customWidth="1"/>
    <col min="1302" max="1302" width="4.77734375" customWidth="1"/>
    <col min="1303" max="1303" width="5.77734375" customWidth="1"/>
    <col min="1304" max="1304" width="3.77734375" customWidth="1"/>
    <col min="1305" max="1305" width="4.77734375" customWidth="1"/>
    <col min="1306" max="1306" width="5.77734375" customWidth="1"/>
    <col min="1537" max="1537" width="2.21875" customWidth="1"/>
    <col min="1538" max="1538" width="5.44140625" customWidth="1"/>
    <col min="1539" max="1539" width="3.77734375" customWidth="1"/>
    <col min="1540" max="1540" width="4.77734375" customWidth="1"/>
    <col min="1541" max="1541" width="5.77734375" customWidth="1"/>
    <col min="1542" max="1542" width="3.77734375" customWidth="1"/>
    <col min="1543" max="1543" width="4.77734375" customWidth="1"/>
    <col min="1544" max="1544" width="5.77734375" customWidth="1"/>
    <col min="1545" max="1545" width="3.77734375" customWidth="1"/>
    <col min="1546" max="1546" width="4.77734375" customWidth="1"/>
    <col min="1547" max="1547" width="5.77734375" customWidth="1"/>
    <col min="1548" max="1548" width="3.77734375" customWidth="1"/>
    <col min="1549" max="1549" width="4.77734375" customWidth="1"/>
    <col min="1550" max="1550" width="5.77734375" customWidth="1"/>
    <col min="1551" max="1551" width="3.77734375" customWidth="1"/>
    <col min="1552" max="1552" width="4.77734375" customWidth="1"/>
    <col min="1553" max="1553" width="5.77734375" customWidth="1"/>
    <col min="1554" max="1554" width="3.77734375" customWidth="1"/>
    <col min="1555" max="1555" width="4.77734375" customWidth="1"/>
    <col min="1556" max="1556" width="5.77734375" customWidth="1"/>
    <col min="1557" max="1557" width="3.77734375" customWidth="1"/>
    <col min="1558" max="1558" width="4.77734375" customWidth="1"/>
    <col min="1559" max="1559" width="5.77734375" customWidth="1"/>
    <col min="1560" max="1560" width="3.77734375" customWidth="1"/>
    <col min="1561" max="1561" width="4.77734375" customWidth="1"/>
    <col min="1562" max="1562" width="5.77734375" customWidth="1"/>
    <col min="1793" max="1793" width="2.21875" customWidth="1"/>
    <col min="1794" max="1794" width="5.44140625" customWidth="1"/>
    <col min="1795" max="1795" width="3.77734375" customWidth="1"/>
    <col min="1796" max="1796" width="4.77734375" customWidth="1"/>
    <col min="1797" max="1797" width="5.77734375" customWidth="1"/>
    <col min="1798" max="1798" width="3.77734375" customWidth="1"/>
    <col min="1799" max="1799" width="4.77734375" customWidth="1"/>
    <col min="1800" max="1800" width="5.77734375" customWidth="1"/>
    <col min="1801" max="1801" width="3.77734375" customWidth="1"/>
    <col min="1802" max="1802" width="4.77734375" customWidth="1"/>
    <col min="1803" max="1803" width="5.77734375" customWidth="1"/>
    <col min="1804" max="1804" width="3.77734375" customWidth="1"/>
    <col min="1805" max="1805" width="4.77734375" customWidth="1"/>
    <col min="1806" max="1806" width="5.77734375" customWidth="1"/>
    <col min="1807" max="1807" width="3.77734375" customWidth="1"/>
    <col min="1808" max="1808" width="4.77734375" customWidth="1"/>
    <col min="1809" max="1809" width="5.77734375" customWidth="1"/>
    <col min="1810" max="1810" width="3.77734375" customWidth="1"/>
    <col min="1811" max="1811" width="4.77734375" customWidth="1"/>
    <col min="1812" max="1812" width="5.77734375" customWidth="1"/>
    <col min="1813" max="1813" width="3.77734375" customWidth="1"/>
    <col min="1814" max="1814" width="4.77734375" customWidth="1"/>
    <col min="1815" max="1815" width="5.77734375" customWidth="1"/>
    <col min="1816" max="1816" width="3.77734375" customWidth="1"/>
    <col min="1817" max="1817" width="4.77734375" customWidth="1"/>
    <col min="1818" max="1818" width="5.77734375" customWidth="1"/>
    <col min="2049" max="2049" width="2.21875" customWidth="1"/>
    <col min="2050" max="2050" width="5.44140625" customWidth="1"/>
    <col min="2051" max="2051" width="3.77734375" customWidth="1"/>
    <col min="2052" max="2052" width="4.77734375" customWidth="1"/>
    <col min="2053" max="2053" width="5.77734375" customWidth="1"/>
    <col min="2054" max="2054" width="3.77734375" customWidth="1"/>
    <col min="2055" max="2055" width="4.77734375" customWidth="1"/>
    <col min="2056" max="2056" width="5.77734375" customWidth="1"/>
    <col min="2057" max="2057" width="3.77734375" customWidth="1"/>
    <col min="2058" max="2058" width="4.77734375" customWidth="1"/>
    <col min="2059" max="2059" width="5.77734375" customWidth="1"/>
    <col min="2060" max="2060" width="3.77734375" customWidth="1"/>
    <col min="2061" max="2061" width="4.77734375" customWidth="1"/>
    <col min="2062" max="2062" width="5.77734375" customWidth="1"/>
    <col min="2063" max="2063" width="3.77734375" customWidth="1"/>
    <col min="2064" max="2064" width="4.77734375" customWidth="1"/>
    <col min="2065" max="2065" width="5.77734375" customWidth="1"/>
    <col min="2066" max="2066" width="3.77734375" customWidth="1"/>
    <col min="2067" max="2067" width="4.77734375" customWidth="1"/>
    <col min="2068" max="2068" width="5.77734375" customWidth="1"/>
    <col min="2069" max="2069" width="3.77734375" customWidth="1"/>
    <col min="2070" max="2070" width="4.77734375" customWidth="1"/>
    <col min="2071" max="2071" width="5.77734375" customWidth="1"/>
    <col min="2072" max="2072" width="3.77734375" customWidth="1"/>
    <col min="2073" max="2073" width="4.77734375" customWidth="1"/>
    <col min="2074" max="2074" width="5.77734375" customWidth="1"/>
    <col min="2305" max="2305" width="2.21875" customWidth="1"/>
    <col min="2306" max="2306" width="5.44140625" customWidth="1"/>
    <col min="2307" max="2307" width="3.77734375" customWidth="1"/>
    <col min="2308" max="2308" width="4.77734375" customWidth="1"/>
    <col min="2309" max="2309" width="5.77734375" customWidth="1"/>
    <col min="2310" max="2310" width="3.77734375" customWidth="1"/>
    <col min="2311" max="2311" width="4.77734375" customWidth="1"/>
    <col min="2312" max="2312" width="5.77734375" customWidth="1"/>
    <col min="2313" max="2313" width="3.77734375" customWidth="1"/>
    <col min="2314" max="2314" width="4.77734375" customWidth="1"/>
    <col min="2315" max="2315" width="5.77734375" customWidth="1"/>
    <col min="2316" max="2316" width="3.77734375" customWidth="1"/>
    <col min="2317" max="2317" width="4.77734375" customWidth="1"/>
    <col min="2318" max="2318" width="5.77734375" customWidth="1"/>
    <col min="2319" max="2319" width="3.77734375" customWidth="1"/>
    <col min="2320" max="2320" width="4.77734375" customWidth="1"/>
    <col min="2321" max="2321" width="5.77734375" customWidth="1"/>
    <col min="2322" max="2322" width="3.77734375" customWidth="1"/>
    <col min="2323" max="2323" width="4.77734375" customWidth="1"/>
    <col min="2324" max="2324" width="5.77734375" customWidth="1"/>
    <col min="2325" max="2325" width="3.77734375" customWidth="1"/>
    <col min="2326" max="2326" width="4.77734375" customWidth="1"/>
    <col min="2327" max="2327" width="5.77734375" customWidth="1"/>
    <col min="2328" max="2328" width="3.77734375" customWidth="1"/>
    <col min="2329" max="2329" width="4.77734375" customWidth="1"/>
    <col min="2330" max="2330" width="5.77734375" customWidth="1"/>
    <col min="2561" max="2561" width="2.21875" customWidth="1"/>
    <col min="2562" max="2562" width="5.44140625" customWidth="1"/>
    <col min="2563" max="2563" width="3.77734375" customWidth="1"/>
    <col min="2564" max="2564" width="4.77734375" customWidth="1"/>
    <col min="2565" max="2565" width="5.77734375" customWidth="1"/>
    <col min="2566" max="2566" width="3.77734375" customWidth="1"/>
    <col min="2567" max="2567" width="4.77734375" customWidth="1"/>
    <col min="2568" max="2568" width="5.77734375" customWidth="1"/>
    <col min="2569" max="2569" width="3.77734375" customWidth="1"/>
    <col min="2570" max="2570" width="4.77734375" customWidth="1"/>
    <col min="2571" max="2571" width="5.77734375" customWidth="1"/>
    <col min="2572" max="2572" width="3.77734375" customWidth="1"/>
    <col min="2573" max="2573" width="4.77734375" customWidth="1"/>
    <col min="2574" max="2574" width="5.77734375" customWidth="1"/>
    <col min="2575" max="2575" width="3.77734375" customWidth="1"/>
    <col min="2576" max="2576" width="4.77734375" customWidth="1"/>
    <col min="2577" max="2577" width="5.77734375" customWidth="1"/>
    <col min="2578" max="2578" width="3.77734375" customWidth="1"/>
    <col min="2579" max="2579" width="4.77734375" customWidth="1"/>
    <col min="2580" max="2580" width="5.77734375" customWidth="1"/>
    <col min="2581" max="2581" width="3.77734375" customWidth="1"/>
    <col min="2582" max="2582" width="4.77734375" customWidth="1"/>
    <col min="2583" max="2583" width="5.77734375" customWidth="1"/>
    <col min="2584" max="2584" width="3.77734375" customWidth="1"/>
    <col min="2585" max="2585" width="4.77734375" customWidth="1"/>
    <col min="2586" max="2586" width="5.77734375" customWidth="1"/>
    <col min="2817" max="2817" width="2.21875" customWidth="1"/>
    <col min="2818" max="2818" width="5.44140625" customWidth="1"/>
    <col min="2819" max="2819" width="3.77734375" customWidth="1"/>
    <col min="2820" max="2820" width="4.77734375" customWidth="1"/>
    <col min="2821" max="2821" width="5.77734375" customWidth="1"/>
    <col min="2822" max="2822" width="3.77734375" customWidth="1"/>
    <col min="2823" max="2823" width="4.77734375" customWidth="1"/>
    <col min="2824" max="2824" width="5.77734375" customWidth="1"/>
    <col min="2825" max="2825" width="3.77734375" customWidth="1"/>
    <col min="2826" max="2826" width="4.77734375" customWidth="1"/>
    <col min="2827" max="2827" width="5.77734375" customWidth="1"/>
    <col min="2828" max="2828" width="3.77734375" customWidth="1"/>
    <col min="2829" max="2829" width="4.77734375" customWidth="1"/>
    <col min="2830" max="2830" width="5.77734375" customWidth="1"/>
    <col min="2831" max="2831" width="3.77734375" customWidth="1"/>
    <col min="2832" max="2832" width="4.77734375" customWidth="1"/>
    <col min="2833" max="2833" width="5.77734375" customWidth="1"/>
    <col min="2834" max="2834" width="3.77734375" customWidth="1"/>
    <col min="2835" max="2835" width="4.77734375" customWidth="1"/>
    <col min="2836" max="2836" width="5.77734375" customWidth="1"/>
    <col min="2837" max="2837" width="3.77734375" customWidth="1"/>
    <col min="2838" max="2838" width="4.77734375" customWidth="1"/>
    <col min="2839" max="2839" width="5.77734375" customWidth="1"/>
    <col min="2840" max="2840" width="3.77734375" customWidth="1"/>
    <col min="2841" max="2841" width="4.77734375" customWidth="1"/>
    <col min="2842" max="2842" width="5.77734375" customWidth="1"/>
    <col min="3073" max="3073" width="2.21875" customWidth="1"/>
    <col min="3074" max="3074" width="5.44140625" customWidth="1"/>
    <col min="3075" max="3075" width="3.77734375" customWidth="1"/>
    <col min="3076" max="3076" width="4.77734375" customWidth="1"/>
    <col min="3077" max="3077" width="5.77734375" customWidth="1"/>
    <col min="3078" max="3078" width="3.77734375" customWidth="1"/>
    <col min="3079" max="3079" width="4.77734375" customWidth="1"/>
    <col min="3080" max="3080" width="5.77734375" customWidth="1"/>
    <col min="3081" max="3081" width="3.77734375" customWidth="1"/>
    <col min="3082" max="3082" width="4.77734375" customWidth="1"/>
    <col min="3083" max="3083" width="5.77734375" customWidth="1"/>
    <col min="3084" max="3084" width="3.77734375" customWidth="1"/>
    <col min="3085" max="3085" width="4.77734375" customWidth="1"/>
    <col min="3086" max="3086" width="5.77734375" customWidth="1"/>
    <col min="3087" max="3087" width="3.77734375" customWidth="1"/>
    <col min="3088" max="3088" width="4.77734375" customWidth="1"/>
    <col min="3089" max="3089" width="5.77734375" customWidth="1"/>
    <col min="3090" max="3090" width="3.77734375" customWidth="1"/>
    <col min="3091" max="3091" width="4.77734375" customWidth="1"/>
    <col min="3092" max="3092" width="5.77734375" customWidth="1"/>
    <col min="3093" max="3093" width="3.77734375" customWidth="1"/>
    <col min="3094" max="3094" width="4.77734375" customWidth="1"/>
    <col min="3095" max="3095" width="5.77734375" customWidth="1"/>
    <col min="3096" max="3096" width="3.77734375" customWidth="1"/>
    <col min="3097" max="3097" width="4.77734375" customWidth="1"/>
    <col min="3098" max="3098" width="5.77734375" customWidth="1"/>
    <col min="3329" max="3329" width="2.21875" customWidth="1"/>
    <col min="3330" max="3330" width="5.44140625" customWidth="1"/>
    <col min="3331" max="3331" width="3.77734375" customWidth="1"/>
    <col min="3332" max="3332" width="4.77734375" customWidth="1"/>
    <col min="3333" max="3333" width="5.77734375" customWidth="1"/>
    <col min="3334" max="3334" width="3.77734375" customWidth="1"/>
    <col min="3335" max="3335" width="4.77734375" customWidth="1"/>
    <col min="3336" max="3336" width="5.77734375" customWidth="1"/>
    <col min="3337" max="3337" width="3.77734375" customWidth="1"/>
    <col min="3338" max="3338" width="4.77734375" customWidth="1"/>
    <col min="3339" max="3339" width="5.77734375" customWidth="1"/>
    <col min="3340" max="3340" width="3.77734375" customWidth="1"/>
    <col min="3341" max="3341" width="4.77734375" customWidth="1"/>
    <col min="3342" max="3342" width="5.77734375" customWidth="1"/>
    <col min="3343" max="3343" width="3.77734375" customWidth="1"/>
    <col min="3344" max="3344" width="4.77734375" customWidth="1"/>
    <col min="3345" max="3345" width="5.77734375" customWidth="1"/>
    <col min="3346" max="3346" width="3.77734375" customWidth="1"/>
    <col min="3347" max="3347" width="4.77734375" customWidth="1"/>
    <col min="3348" max="3348" width="5.77734375" customWidth="1"/>
    <col min="3349" max="3349" width="3.77734375" customWidth="1"/>
    <col min="3350" max="3350" width="4.77734375" customWidth="1"/>
    <col min="3351" max="3351" width="5.77734375" customWidth="1"/>
    <col min="3352" max="3352" width="3.77734375" customWidth="1"/>
    <col min="3353" max="3353" width="4.77734375" customWidth="1"/>
    <col min="3354" max="3354" width="5.77734375" customWidth="1"/>
    <col min="3585" max="3585" width="2.21875" customWidth="1"/>
    <col min="3586" max="3586" width="5.44140625" customWidth="1"/>
    <col min="3587" max="3587" width="3.77734375" customWidth="1"/>
    <col min="3588" max="3588" width="4.77734375" customWidth="1"/>
    <col min="3589" max="3589" width="5.77734375" customWidth="1"/>
    <col min="3590" max="3590" width="3.77734375" customWidth="1"/>
    <col min="3591" max="3591" width="4.77734375" customWidth="1"/>
    <col min="3592" max="3592" width="5.77734375" customWidth="1"/>
    <col min="3593" max="3593" width="3.77734375" customWidth="1"/>
    <col min="3594" max="3594" width="4.77734375" customWidth="1"/>
    <col min="3595" max="3595" width="5.77734375" customWidth="1"/>
    <col min="3596" max="3596" width="3.77734375" customWidth="1"/>
    <col min="3597" max="3597" width="4.77734375" customWidth="1"/>
    <col min="3598" max="3598" width="5.77734375" customWidth="1"/>
    <col min="3599" max="3599" width="3.77734375" customWidth="1"/>
    <col min="3600" max="3600" width="4.77734375" customWidth="1"/>
    <col min="3601" max="3601" width="5.77734375" customWidth="1"/>
    <col min="3602" max="3602" width="3.77734375" customWidth="1"/>
    <col min="3603" max="3603" width="4.77734375" customWidth="1"/>
    <col min="3604" max="3604" width="5.77734375" customWidth="1"/>
    <col min="3605" max="3605" width="3.77734375" customWidth="1"/>
    <col min="3606" max="3606" width="4.77734375" customWidth="1"/>
    <col min="3607" max="3607" width="5.77734375" customWidth="1"/>
    <col min="3608" max="3608" width="3.77734375" customWidth="1"/>
    <col min="3609" max="3609" width="4.77734375" customWidth="1"/>
    <col min="3610" max="3610" width="5.77734375" customWidth="1"/>
    <col min="3841" max="3841" width="2.21875" customWidth="1"/>
    <col min="3842" max="3842" width="5.44140625" customWidth="1"/>
    <col min="3843" max="3843" width="3.77734375" customWidth="1"/>
    <col min="3844" max="3844" width="4.77734375" customWidth="1"/>
    <col min="3845" max="3845" width="5.77734375" customWidth="1"/>
    <col min="3846" max="3846" width="3.77734375" customWidth="1"/>
    <col min="3847" max="3847" width="4.77734375" customWidth="1"/>
    <col min="3848" max="3848" width="5.77734375" customWidth="1"/>
    <col min="3849" max="3849" width="3.77734375" customWidth="1"/>
    <col min="3850" max="3850" width="4.77734375" customWidth="1"/>
    <col min="3851" max="3851" width="5.77734375" customWidth="1"/>
    <col min="3852" max="3852" width="3.77734375" customWidth="1"/>
    <col min="3853" max="3853" width="4.77734375" customWidth="1"/>
    <col min="3854" max="3854" width="5.77734375" customWidth="1"/>
    <col min="3855" max="3855" width="3.77734375" customWidth="1"/>
    <col min="3856" max="3856" width="4.77734375" customWidth="1"/>
    <col min="3857" max="3857" width="5.77734375" customWidth="1"/>
    <col min="3858" max="3858" width="3.77734375" customWidth="1"/>
    <col min="3859" max="3859" width="4.77734375" customWidth="1"/>
    <col min="3860" max="3860" width="5.77734375" customWidth="1"/>
    <col min="3861" max="3861" width="3.77734375" customWidth="1"/>
    <col min="3862" max="3862" width="4.77734375" customWidth="1"/>
    <col min="3863" max="3863" width="5.77734375" customWidth="1"/>
    <col min="3864" max="3864" width="3.77734375" customWidth="1"/>
    <col min="3865" max="3865" width="4.77734375" customWidth="1"/>
    <col min="3866" max="3866" width="5.77734375" customWidth="1"/>
    <col min="4097" max="4097" width="2.21875" customWidth="1"/>
    <col min="4098" max="4098" width="5.44140625" customWidth="1"/>
    <col min="4099" max="4099" width="3.77734375" customWidth="1"/>
    <col min="4100" max="4100" width="4.77734375" customWidth="1"/>
    <col min="4101" max="4101" width="5.77734375" customWidth="1"/>
    <col min="4102" max="4102" width="3.77734375" customWidth="1"/>
    <col min="4103" max="4103" width="4.77734375" customWidth="1"/>
    <col min="4104" max="4104" width="5.77734375" customWidth="1"/>
    <col min="4105" max="4105" width="3.77734375" customWidth="1"/>
    <col min="4106" max="4106" width="4.77734375" customWidth="1"/>
    <col min="4107" max="4107" width="5.77734375" customWidth="1"/>
    <col min="4108" max="4108" width="3.77734375" customWidth="1"/>
    <col min="4109" max="4109" width="4.77734375" customWidth="1"/>
    <col min="4110" max="4110" width="5.77734375" customWidth="1"/>
    <col min="4111" max="4111" width="3.77734375" customWidth="1"/>
    <col min="4112" max="4112" width="4.77734375" customWidth="1"/>
    <col min="4113" max="4113" width="5.77734375" customWidth="1"/>
    <col min="4114" max="4114" width="3.77734375" customWidth="1"/>
    <col min="4115" max="4115" width="4.77734375" customWidth="1"/>
    <col min="4116" max="4116" width="5.77734375" customWidth="1"/>
    <col min="4117" max="4117" width="3.77734375" customWidth="1"/>
    <col min="4118" max="4118" width="4.77734375" customWidth="1"/>
    <col min="4119" max="4119" width="5.77734375" customWidth="1"/>
    <col min="4120" max="4120" width="3.77734375" customWidth="1"/>
    <col min="4121" max="4121" width="4.77734375" customWidth="1"/>
    <col min="4122" max="4122" width="5.77734375" customWidth="1"/>
    <col min="4353" max="4353" width="2.21875" customWidth="1"/>
    <col min="4354" max="4354" width="5.44140625" customWidth="1"/>
    <col min="4355" max="4355" width="3.77734375" customWidth="1"/>
    <col min="4356" max="4356" width="4.77734375" customWidth="1"/>
    <col min="4357" max="4357" width="5.77734375" customWidth="1"/>
    <col min="4358" max="4358" width="3.77734375" customWidth="1"/>
    <col min="4359" max="4359" width="4.77734375" customWidth="1"/>
    <col min="4360" max="4360" width="5.77734375" customWidth="1"/>
    <col min="4361" max="4361" width="3.77734375" customWidth="1"/>
    <col min="4362" max="4362" width="4.77734375" customWidth="1"/>
    <col min="4363" max="4363" width="5.77734375" customWidth="1"/>
    <col min="4364" max="4364" width="3.77734375" customWidth="1"/>
    <col min="4365" max="4365" width="4.77734375" customWidth="1"/>
    <col min="4366" max="4366" width="5.77734375" customWidth="1"/>
    <col min="4367" max="4367" width="3.77734375" customWidth="1"/>
    <col min="4368" max="4368" width="4.77734375" customWidth="1"/>
    <col min="4369" max="4369" width="5.77734375" customWidth="1"/>
    <col min="4370" max="4370" width="3.77734375" customWidth="1"/>
    <col min="4371" max="4371" width="4.77734375" customWidth="1"/>
    <col min="4372" max="4372" width="5.77734375" customWidth="1"/>
    <col min="4373" max="4373" width="3.77734375" customWidth="1"/>
    <col min="4374" max="4374" width="4.77734375" customWidth="1"/>
    <col min="4375" max="4375" width="5.77734375" customWidth="1"/>
    <col min="4376" max="4376" width="3.77734375" customWidth="1"/>
    <col min="4377" max="4377" width="4.77734375" customWidth="1"/>
    <col min="4378" max="4378" width="5.77734375" customWidth="1"/>
    <col min="4609" max="4609" width="2.21875" customWidth="1"/>
    <col min="4610" max="4610" width="5.44140625" customWidth="1"/>
    <col min="4611" max="4611" width="3.77734375" customWidth="1"/>
    <col min="4612" max="4612" width="4.77734375" customWidth="1"/>
    <col min="4613" max="4613" width="5.77734375" customWidth="1"/>
    <col min="4614" max="4614" width="3.77734375" customWidth="1"/>
    <col min="4615" max="4615" width="4.77734375" customWidth="1"/>
    <col min="4616" max="4616" width="5.77734375" customWidth="1"/>
    <col min="4617" max="4617" width="3.77734375" customWidth="1"/>
    <col min="4618" max="4618" width="4.77734375" customWidth="1"/>
    <col min="4619" max="4619" width="5.77734375" customWidth="1"/>
    <col min="4620" max="4620" width="3.77734375" customWidth="1"/>
    <col min="4621" max="4621" width="4.77734375" customWidth="1"/>
    <col min="4622" max="4622" width="5.77734375" customWidth="1"/>
    <col min="4623" max="4623" width="3.77734375" customWidth="1"/>
    <col min="4624" max="4624" width="4.77734375" customWidth="1"/>
    <col min="4625" max="4625" width="5.77734375" customWidth="1"/>
    <col min="4626" max="4626" width="3.77734375" customWidth="1"/>
    <col min="4627" max="4627" width="4.77734375" customWidth="1"/>
    <col min="4628" max="4628" width="5.77734375" customWidth="1"/>
    <col min="4629" max="4629" width="3.77734375" customWidth="1"/>
    <col min="4630" max="4630" width="4.77734375" customWidth="1"/>
    <col min="4631" max="4631" width="5.77734375" customWidth="1"/>
    <col min="4632" max="4632" width="3.77734375" customWidth="1"/>
    <col min="4633" max="4633" width="4.77734375" customWidth="1"/>
    <col min="4634" max="4634" width="5.77734375" customWidth="1"/>
    <col min="4865" max="4865" width="2.21875" customWidth="1"/>
    <col min="4866" max="4866" width="5.44140625" customWidth="1"/>
    <col min="4867" max="4867" width="3.77734375" customWidth="1"/>
    <col min="4868" max="4868" width="4.77734375" customWidth="1"/>
    <col min="4869" max="4869" width="5.77734375" customWidth="1"/>
    <col min="4870" max="4870" width="3.77734375" customWidth="1"/>
    <col min="4871" max="4871" width="4.77734375" customWidth="1"/>
    <col min="4872" max="4872" width="5.77734375" customWidth="1"/>
    <col min="4873" max="4873" width="3.77734375" customWidth="1"/>
    <col min="4874" max="4874" width="4.77734375" customWidth="1"/>
    <col min="4875" max="4875" width="5.77734375" customWidth="1"/>
    <col min="4876" max="4876" width="3.77734375" customWidth="1"/>
    <col min="4877" max="4877" width="4.77734375" customWidth="1"/>
    <col min="4878" max="4878" width="5.77734375" customWidth="1"/>
    <col min="4879" max="4879" width="3.77734375" customWidth="1"/>
    <col min="4880" max="4880" width="4.77734375" customWidth="1"/>
    <col min="4881" max="4881" width="5.77734375" customWidth="1"/>
    <col min="4882" max="4882" width="3.77734375" customWidth="1"/>
    <col min="4883" max="4883" width="4.77734375" customWidth="1"/>
    <col min="4884" max="4884" width="5.77734375" customWidth="1"/>
    <col min="4885" max="4885" width="3.77734375" customWidth="1"/>
    <col min="4886" max="4886" width="4.77734375" customWidth="1"/>
    <col min="4887" max="4887" width="5.77734375" customWidth="1"/>
    <col min="4888" max="4888" width="3.77734375" customWidth="1"/>
    <col min="4889" max="4889" width="4.77734375" customWidth="1"/>
    <col min="4890" max="4890" width="5.77734375" customWidth="1"/>
    <col min="5121" max="5121" width="2.21875" customWidth="1"/>
    <col min="5122" max="5122" width="5.44140625" customWidth="1"/>
    <col min="5123" max="5123" width="3.77734375" customWidth="1"/>
    <col min="5124" max="5124" width="4.77734375" customWidth="1"/>
    <col min="5125" max="5125" width="5.77734375" customWidth="1"/>
    <col min="5126" max="5126" width="3.77734375" customWidth="1"/>
    <col min="5127" max="5127" width="4.77734375" customWidth="1"/>
    <col min="5128" max="5128" width="5.77734375" customWidth="1"/>
    <col min="5129" max="5129" width="3.77734375" customWidth="1"/>
    <col min="5130" max="5130" width="4.77734375" customWidth="1"/>
    <col min="5131" max="5131" width="5.77734375" customWidth="1"/>
    <col min="5132" max="5132" width="3.77734375" customWidth="1"/>
    <col min="5133" max="5133" width="4.77734375" customWidth="1"/>
    <col min="5134" max="5134" width="5.77734375" customWidth="1"/>
    <col min="5135" max="5135" width="3.77734375" customWidth="1"/>
    <col min="5136" max="5136" width="4.77734375" customWidth="1"/>
    <col min="5137" max="5137" width="5.77734375" customWidth="1"/>
    <col min="5138" max="5138" width="3.77734375" customWidth="1"/>
    <col min="5139" max="5139" width="4.77734375" customWidth="1"/>
    <col min="5140" max="5140" width="5.77734375" customWidth="1"/>
    <col min="5141" max="5141" width="3.77734375" customWidth="1"/>
    <col min="5142" max="5142" width="4.77734375" customWidth="1"/>
    <col min="5143" max="5143" width="5.77734375" customWidth="1"/>
    <col min="5144" max="5144" width="3.77734375" customWidth="1"/>
    <col min="5145" max="5145" width="4.77734375" customWidth="1"/>
    <col min="5146" max="5146" width="5.77734375" customWidth="1"/>
    <col min="5377" max="5377" width="2.21875" customWidth="1"/>
    <col min="5378" max="5378" width="5.44140625" customWidth="1"/>
    <col min="5379" max="5379" width="3.77734375" customWidth="1"/>
    <col min="5380" max="5380" width="4.77734375" customWidth="1"/>
    <col min="5381" max="5381" width="5.77734375" customWidth="1"/>
    <col min="5382" max="5382" width="3.77734375" customWidth="1"/>
    <col min="5383" max="5383" width="4.77734375" customWidth="1"/>
    <col min="5384" max="5384" width="5.77734375" customWidth="1"/>
    <col min="5385" max="5385" width="3.77734375" customWidth="1"/>
    <col min="5386" max="5386" width="4.77734375" customWidth="1"/>
    <col min="5387" max="5387" width="5.77734375" customWidth="1"/>
    <col min="5388" max="5388" width="3.77734375" customWidth="1"/>
    <col min="5389" max="5389" width="4.77734375" customWidth="1"/>
    <col min="5390" max="5390" width="5.77734375" customWidth="1"/>
    <col min="5391" max="5391" width="3.77734375" customWidth="1"/>
    <col min="5392" max="5392" width="4.77734375" customWidth="1"/>
    <col min="5393" max="5393" width="5.77734375" customWidth="1"/>
    <col min="5394" max="5394" width="3.77734375" customWidth="1"/>
    <col min="5395" max="5395" width="4.77734375" customWidth="1"/>
    <col min="5396" max="5396" width="5.77734375" customWidth="1"/>
    <col min="5397" max="5397" width="3.77734375" customWidth="1"/>
    <col min="5398" max="5398" width="4.77734375" customWidth="1"/>
    <col min="5399" max="5399" width="5.77734375" customWidth="1"/>
    <col min="5400" max="5400" width="3.77734375" customWidth="1"/>
    <col min="5401" max="5401" width="4.77734375" customWidth="1"/>
    <col min="5402" max="5402" width="5.77734375" customWidth="1"/>
    <col min="5633" max="5633" width="2.21875" customWidth="1"/>
    <col min="5634" max="5634" width="5.44140625" customWidth="1"/>
    <col min="5635" max="5635" width="3.77734375" customWidth="1"/>
    <col min="5636" max="5636" width="4.77734375" customWidth="1"/>
    <col min="5637" max="5637" width="5.77734375" customWidth="1"/>
    <col min="5638" max="5638" width="3.77734375" customWidth="1"/>
    <col min="5639" max="5639" width="4.77734375" customWidth="1"/>
    <col min="5640" max="5640" width="5.77734375" customWidth="1"/>
    <col min="5641" max="5641" width="3.77734375" customWidth="1"/>
    <col min="5642" max="5642" width="4.77734375" customWidth="1"/>
    <col min="5643" max="5643" width="5.77734375" customWidth="1"/>
    <col min="5644" max="5644" width="3.77734375" customWidth="1"/>
    <col min="5645" max="5645" width="4.77734375" customWidth="1"/>
    <col min="5646" max="5646" width="5.77734375" customWidth="1"/>
    <col min="5647" max="5647" width="3.77734375" customWidth="1"/>
    <col min="5648" max="5648" width="4.77734375" customWidth="1"/>
    <col min="5649" max="5649" width="5.77734375" customWidth="1"/>
    <col min="5650" max="5650" width="3.77734375" customWidth="1"/>
    <col min="5651" max="5651" width="4.77734375" customWidth="1"/>
    <col min="5652" max="5652" width="5.77734375" customWidth="1"/>
    <col min="5653" max="5653" width="3.77734375" customWidth="1"/>
    <col min="5654" max="5654" width="4.77734375" customWidth="1"/>
    <col min="5655" max="5655" width="5.77734375" customWidth="1"/>
    <col min="5656" max="5656" width="3.77734375" customWidth="1"/>
    <col min="5657" max="5657" width="4.77734375" customWidth="1"/>
    <col min="5658" max="5658" width="5.77734375" customWidth="1"/>
    <col min="5889" max="5889" width="2.21875" customWidth="1"/>
    <col min="5890" max="5890" width="5.44140625" customWidth="1"/>
    <col min="5891" max="5891" width="3.77734375" customWidth="1"/>
    <col min="5892" max="5892" width="4.77734375" customWidth="1"/>
    <col min="5893" max="5893" width="5.77734375" customWidth="1"/>
    <col min="5894" max="5894" width="3.77734375" customWidth="1"/>
    <col min="5895" max="5895" width="4.77734375" customWidth="1"/>
    <col min="5896" max="5896" width="5.77734375" customWidth="1"/>
    <col min="5897" max="5897" width="3.77734375" customWidth="1"/>
    <col min="5898" max="5898" width="4.77734375" customWidth="1"/>
    <col min="5899" max="5899" width="5.77734375" customWidth="1"/>
    <col min="5900" max="5900" width="3.77734375" customWidth="1"/>
    <col min="5901" max="5901" width="4.77734375" customWidth="1"/>
    <col min="5902" max="5902" width="5.77734375" customWidth="1"/>
    <col min="5903" max="5903" width="3.77734375" customWidth="1"/>
    <col min="5904" max="5904" width="4.77734375" customWidth="1"/>
    <col min="5905" max="5905" width="5.77734375" customWidth="1"/>
    <col min="5906" max="5906" width="3.77734375" customWidth="1"/>
    <col min="5907" max="5907" width="4.77734375" customWidth="1"/>
    <col min="5908" max="5908" width="5.77734375" customWidth="1"/>
    <col min="5909" max="5909" width="3.77734375" customWidth="1"/>
    <col min="5910" max="5910" width="4.77734375" customWidth="1"/>
    <col min="5911" max="5911" width="5.77734375" customWidth="1"/>
    <col min="5912" max="5912" width="3.77734375" customWidth="1"/>
    <col min="5913" max="5913" width="4.77734375" customWidth="1"/>
    <col min="5914" max="5914" width="5.77734375" customWidth="1"/>
    <col min="6145" max="6145" width="2.21875" customWidth="1"/>
    <col min="6146" max="6146" width="5.44140625" customWidth="1"/>
    <col min="6147" max="6147" width="3.77734375" customWidth="1"/>
    <col min="6148" max="6148" width="4.77734375" customWidth="1"/>
    <col min="6149" max="6149" width="5.77734375" customWidth="1"/>
    <col min="6150" max="6150" width="3.77734375" customWidth="1"/>
    <col min="6151" max="6151" width="4.77734375" customWidth="1"/>
    <col min="6152" max="6152" width="5.77734375" customWidth="1"/>
    <col min="6153" max="6153" width="3.77734375" customWidth="1"/>
    <col min="6154" max="6154" width="4.77734375" customWidth="1"/>
    <col min="6155" max="6155" width="5.77734375" customWidth="1"/>
    <col min="6156" max="6156" width="3.77734375" customWidth="1"/>
    <col min="6157" max="6157" width="4.77734375" customWidth="1"/>
    <col min="6158" max="6158" width="5.77734375" customWidth="1"/>
    <col min="6159" max="6159" width="3.77734375" customWidth="1"/>
    <col min="6160" max="6160" width="4.77734375" customWidth="1"/>
    <col min="6161" max="6161" width="5.77734375" customWidth="1"/>
    <col min="6162" max="6162" width="3.77734375" customWidth="1"/>
    <col min="6163" max="6163" width="4.77734375" customWidth="1"/>
    <col min="6164" max="6164" width="5.77734375" customWidth="1"/>
    <col min="6165" max="6165" width="3.77734375" customWidth="1"/>
    <col min="6166" max="6166" width="4.77734375" customWidth="1"/>
    <col min="6167" max="6167" width="5.77734375" customWidth="1"/>
    <col min="6168" max="6168" width="3.77734375" customWidth="1"/>
    <col min="6169" max="6169" width="4.77734375" customWidth="1"/>
    <col min="6170" max="6170" width="5.77734375" customWidth="1"/>
    <col min="6401" max="6401" width="2.21875" customWidth="1"/>
    <col min="6402" max="6402" width="5.44140625" customWidth="1"/>
    <col min="6403" max="6403" width="3.77734375" customWidth="1"/>
    <col min="6404" max="6404" width="4.77734375" customWidth="1"/>
    <col min="6405" max="6405" width="5.77734375" customWidth="1"/>
    <col min="6406" max="6406" width="3.77734375" customWidth="1"/>
    <col min="6407" max="6407" width="4.77734375" customWidth="1"/>
    <col min="6408" max="6408" width="5.77734375" customWidth="1"/>
    <col min="6409" max="6409" width="3.77734375" customWidth="1"/>
    <col min="6410" max="6410" width="4.77734375" customWidth="1"/>
    <col min="6411" max="6411" width="5.77734375" customWidth="1"/>
    <col min="6412" max="6412" width="3.77734375" customWidth="1"/>
    <col min="6413" max="6413" width="4.77734375" customWidth="1"/>
    <col min="6414" max="6414" width="5.77734375" customWidth="1"/>
    <col min="6415" max="6415" width="3.77734375" customWidth="1"/>
    <col min="6416" max="6416" width="4.77734375" customWidth="1"/>
    <col min="6417" max="6417" width="5.77734375" customWidth="1"/>
    <col min="6418" max="6418" width="3.77734375" customWidth="1"/>
    <col min="6419" max="6419" width="4.77734375" customWidth="1"/>
    <col min="6420" max="6420" width="5.77734375" customWidth="1"/>
    <col min="6421" max="6421" width="3.77734375" customWidth="1"/>
    <col min="6422" max="6422" width="4.77734375" customWidth="1"/>
    <col min="6423" max="6423" width="5.77734375" customWidth="1"/>
    <col min="6424" max="6424" width="3.77734375" customWidth="1"/>
    <col min="6425" max="6425" width="4.77734375" customWidth="1"/>
    <col min="6426" max="6426" width="5.77734375" customWidth="1"/>
    <col min="6657" max="6657" width="2.21875" customWidth="1"/>
    <col min="6658" max="6658" width="5.44140625" customWidth="1"/>
    <col min="6659" max="6659" width="3.77734375" customWidth="1"/>
    <col min="6660" max="6660" width="4.77734375" customWidth="1"/>
    <col min="6661" max="6661" width="5.77734375" customWidth="1"/>
    <col min="6662" max="6662" width="3.77734375" customWidth="1"/>
    <col min="6663" max="6663" width="4.77734375" customWidth="1"/>
    <col min="6664" max="6664" width="5.77734375" customWidth="1"/>
    <col min="6665" max="6665" width="3.77734375" customWidth="1"/>
    <col min="6666" max="6666" width="4.77734375" customWidth="1"/>
    <col min="6667" max="6667" width="5.77734375" customWidth="1"/>
    <col min="6668" max="6668" width="3.77734375" customWidth="1"/>
    <col min="6669" max="6669" width="4.77734375" customWidth="1"/>
    <col min="6670" max="6670" width="5.77734375" customWidth="1"/>
    <col min="6671" max="6671" width="3.77734375" customWidth="1"/>
    <col min="6672" max="6672" width="4.77734375" customWidth="1"/>
    <col min="6673" max="6673" width="5.77734375" customWidth="1"/>
    <col min="6674" max="6674" width="3.77734375" customWidth="1"/>
    <col min="6675" max="6675" width="4.77734375" customWidth="1"/>
    <col min="6676" max="6676" width="5.77734375" customWidth="1"/>
    <col min="6677" max="6677" width="3.77734375" customWidth="1"/>
    <col min="6678" max="6678" width="4.77734375" customWidth="1"/>
    <col min="6679" max="6679" width="5.77734375" customWidth="1"/>
    <col min="6680" max="6680" width="3.77734375" customWidth="1"/>
    <col min="6681" max="6681" width="4.77734375" customWidth="1"/>
    <col min="6682" max="6682" width="5.77734375" customWidth="1"/>
    <col min="6913" max="6913" width="2.21875" customWidth="1"/>
    <col min="6914" max="6914" width="5.44140625" customWidth="1"/>
    <col min="6915" max="6915" width="3.77734375" customWidth="1"/>
    <col min="6916" max="6916" width="4.77734375" customWidth="1"/>
    <col min="6917" max="6917" width="5.77734375" customWidth="1"/>
    <col min="6918" max="6918" width="3.77734375" customWidth="1"/>
    <col min="6919" max="6919" width="4.77734375" customWidth="1"/>
    <col min="6920" max="6920" width="5.77734375" customWidth="1"/>
    <col min="6921" max="6921" width="3.77734375" customWidth="1"/>
    <col min="6922" max="6922" width="4.77734375" customWidth="1"/>
    <col min="6923" max="6923" width="5.77734375" customWidth="1"/>
    <col min="6924" max="6924" width="3.77734375" customWidth="1"/>
    <col min="6925" max="6925" width="4.77734375" customWidth="1"/>
    <col min="6926" max="6926" width="5.77734375" customWidth="1"/>
    <col min="6927" max="6927" width="3.77734375" customWidth="1"/>
    <col min="6928" max="6928" width="4.77734375" customWidth="1"/>
    <col min="6929" max="6929" width="5.77734375" customWidth="1"/>
    <col min="6930" max="6930" width="3.77734375" customWidth="1"/>
    <col min="6931" max="6931" width="4.77734375" customWidth="1"/>
    <col min="6932" max="6932" width="5.77734375" customWidth="1"/>
    <col min="6933" max="6933" width="3.77734375" customWidth="1"/>
    <col min="6934" max="6934" width="4.77734375" customWidth="1"/>
    <col min="6935" max="6935" width="5.77734375" customWidth="1"/>
    <col min="6936" max="6936" width="3.77734375" customWidth="1"/>
    <col min="6937" max="6937" width="4.77734375" customWidth="1"/>
    <col min="6938" max="6938" width="5.77734375" customWidth="1"/>
    <col min="7169" max="7169" width="2.21875" customWidth="1"/>
    <col min="7170" max="7170" width="5.44140625" customWidth="1"/>
    <col min="7171" max="7171" width="3.77734375" customWidth="1"/>
    <col min="7172" max="7172" width="4.77734375" customWidth="1"/>
    <col min="7173" max="7173" width="5.77734375" customWidth="1"/>
    <col min="7174" max="7174" width="3.77734375" customWidth="1"/>
    <col min="7175" max="7175" width="4.77734375" customWidth="1"/>
    <col min="7176" max="7176" width="5.77734375" customWidth="1"/>
    <col min="7177" max="7177" width="3.77734375" customWidth="1"/>
    <col min="7178" max="7178" width="4.77734375" customWidth="1"/>
    <col min="7179" max="7179" width="5.77734375" customWidth="1"/>
    <col min="7180" max="7180" width="3.77734375" customWidth="1"/>
    <col min="7181" max="7181" width="4.77734375" customWidth="1"/>
    <col min="7182" max="7182" width="5.77734375" customWidth="1"/>
    <col min="7183" max="7183" width="3.77734375" customWidth="1"/>
    <col min="7184" max="7184" width="4.77734375" customWidth="1"/>
    <col min="7185" max="7185" width="5.77734375" customWidth="1"/>
    <col min="7186" max="7186" width="3.77734375" customWidth="1"/>
    <col min="7187" max="7187" width="4.77734375" customWidth="1"/>
    <col min="7188" max="7188" width="5.77734375" customWidth="1"/>
    <col min="7189" max="7189" width="3.77734375" customWidth="1"/>
    <col min="7190" max="7190" width="4.77734375" customWidth="1"/>
    <col min="7191" max="7191" width="5.77734375" customWidth="1"/>
    <col min="7192" max="7192" width="3.77734375" customWidth="1"/>
    <col min="7193" max="7193" width="4.77734375" customWidth="1"/>
    <col min="7194" max="7194" width="5.77734375" customWidth="1"/>
    <col min="7425" max="7425" width="2.21875" customWidth="1"/>
    <col min="7426" max="7426" width="5.44140625" customWidth="1"/>
    <col min="7427" max="7427" width="3.77734375" customWidth="1"/>
    <col min="7428" max="7428" width="4.77734375" customWidth="1"/>
    <col min="7429" max="7429" width="5.77734375" customWidth="1"/>
    <col min="7430" max="7430" width="3.77734375" customWidth="1"/>
    <col min="7431" max="7431" width="4.77734375" customWidth="1"/>
    <col min="7432" max="7432" width="5.77734375" customWidth="1"/>
    <col min="7433" max="7433" width="3.77734375" customWidth="1"/>
    <col min="7434" max="7434" width="4.77734375" customWidth="1"/>
    <col min="7435" max="7435" width="5.77734375" customWidth="1"/>
    <col min="7436" max="7436" width="3.77734375" customWidth="1"/>
    <col min="7437" max="7437" width="4.77734375" customWidth="1"/>
    <col min="7438" max="7438" width="5.77734375" customWidth="1"/>
    <col min="7439" max="7439" width="3.77734375" customWidth="1"/>
    <col min="7440" max="7440" width="4.77734375" customWidth="1"/>
    <col min="7441" max="7441" width="5.77734375" customWidth="1"/>
    <col min="7442" max="7442" width="3.77734375" customWidth="1"/>
    <col min="7443" max="7443" width="4.77734375" customWidth="1"/>
    <col min="7444" max="7444" width="5.77734375" customWidth="1"/>
    <col min="7445" max="7445" width="3.77734375" customWidth="1"/>
    <col min="7446" max="7446" width="4.77734375" customWidth="1"/>
    <col min="7447" max="7447" width="5.77734375" customWidth="1"/>
    <col min="7448" max="7448" width="3.77734375" customWidth="1"/>
    <col min="7449" max="7449" width="4.77734375" customWidth="1"/>
    <col min="7450" max="7450" width="5.77734375" customWidth="1"/>
    <col min="7681" max="7681" width="2.21875" customWidth="1"/>
    <col min="7682" max="7682" width="5.44140625" customWidth="1"/>
    <col min="7683" max="7683" width="3.77734375" customWidth="1"/>
    <col min="7684" max="7684" width="4.77734375" customWidth="1"/>
    <col min="7685" max="7685" width="5.77734375" customWidth="1"/>
    <col min="7686" max="7686" width="3.77734375" customWidth="1"/>
    <col min="7687" max="7687" width="4.77734375" customWidth="1"/>
    <col min="7688" max="7688" width="5.77734375" customWidth="1"/>
    <col min="7689" max="7689" width="3.77734375" customWidth="1"/>
    <col min="7690" max="7690" width="4.77734375" customWidth="1"/>
    <col min="7691" max="7691" width="5.77734375" customWidth="1"/>
    <col min="7692" max="7692" width="3.77734375" customWidth="1"/>
    <col min="7693" max="7693" width="4.77734375" customWidth="1"/>
    <col min="7694" max="7694" width="5.77734375" customWidth="1"/>
    <col min="7695" max="7695" width="3.77734375" customWidth="1"/>
    <col min="7696" max="7696" width="4.77734375" customWidth="1"/>
    <col min="7697" max="7697" width="5.77734375" customWidth="1"/>
    <col min="7698" max="7698" width="3.77734375" customWidth="1"/>
    <col min="7699" max="7699" width="4.77734375" customWidth="1"/>
    <col min="7700" max="7700" width="5.77734375" customWidth="1"/>
    <col min="7701" max="7701" width="3.77734375" customWidth="1"/>
    <col min="7702" max="7702" width="4.77734375" customWidth="1"/>
    <col min="7703" max="7703" width="5.77734375" customWidth="1"/>
    <col min="7704" max="7704" width="3.77734375" customWidth="1"/>
    <col min="7705" max="7705" width="4.77734375" customWidth="1"/>
    <col min="7706" max="7706" width="5.77734375" customWidth="1"/>
    <col min="7937" max="7937" width="2.21875" customWidth="1"/>
    <col min="7938" max="7938" width="5.44140625" customWidth="1"/>
    <col min="7939" max="7939" width="3.77734375" customWidth="1"/>
    <col min="7940" max="7940" width="4.77734375" customWidth="1"/>
    <col min="7941" max="7941" width="5.77734375" customWidth="1"/>
    <col min="7942" max="7942" width="3.77734375" customWidth="1"/>
    <col min="7943" max="7943" width="4.77734375" customWidth="1"/>
    <col min="7944" max="7944" width="5.77734375" customWidth="1"/>
    <col min="7945" max="7945" width="3.77734375" customWidth="1"/>
    <col min="7946" max="7946" width="4.77734375" customWidth="1"/>
    <col min="7947" max="7947" width="5.77734375" customWidth="1"/>
    <col min="7948" max="7948" width="3.77734375" customWidth="1"/>
    <col min="7949" max="7949" width="4.77734375" customWidth="1"/>
    <col min="7950" max="7950" width="5.77734375" customWidth="1"/>
    <col min="7951" max="7951" width="3.77734375" customWidth="1"/>
    <col min="7952" max="7952" width="4.77734375" customWidth="1"/>
    <col min="7953" max="7953" width="5.77734375" customWidth="1"/>
    <col min="7954" max="7954" width="3.77734375" customWidth="1"/>
    <col min="7955" max="7955" width="4.77734375" customWidth="1"/>
    <col min="7956" max="7956" width="5.77734375" customWidth="1"/>
    <col min="7957" max="7957" width="3.77734375" customWidth="1"/>
    <col min="7958" max="7958" width="4.77734375" customWidth="1"/>
    <col min="7959" max="7959" width="5.77734375" customWidth="1"/>
    <col min="7960" max="7960" width="3.77734375" customWidth="1"/>
    <col min="7961" max="7961" width="4.77734375" customWidth="1"/>
    <col min="7962" max="7962" width="5.77734375" customWidth="1"/>
    <col min="8193" max="8193" width="2.21875" customWidth="1"/>
    <col min="8194" max="8194" width="5.44140625" customWidth="1"/>
    <col min="8195" max="8195" width="3.77734375" customWidth="1"/>
    <col min="8196" max="8196" width="4.77734375" customWidth="1"/>
    <col min="8197" max="8197" width="5.77734375" customWidth="1"/>
    <col min="8198" max="8198" width="3.77734375" customWidth="1"/>
    <col min="8199" max="8199" width="4.77734375" customWidth="1"/>
    <col min="8200" max="8200" width="5.77734375" customWidth="1"/>
    <col min="8201" max="8201" width="3.77734375" customWidth="1"/>
    <col min="8202" max="8202" width="4.77734375" customWidth="1"/>
    <col min="8203" max="8203" width="5.77734375" customWidth="1"/>
    <col min="8204" max="8204" width="3.77734375" customWidth="1"/>
    <col min="8205" max="8205" width="4.77734375" customWidth="1"/>
    <col min="8206" max="8206" width="5.77734375" customWidth="1"/>
    <col min="8207" max="8207" width="3.77734375" customWidth="1"/>
    <col min="8208" max="8208" width="4.77734375" customWidth="1"/>
    <col min="8209" max="8209" width="5.77734375" customWidth="1"/>
    <col min="8210" max="8210" width="3.77734375" customWidth="1"/>
    <col min="8211" max="8211" width="4.77734375" customWidth="1"/>
    <col min="8212" max="8212" width="5.77734375" customWidth="1"/>
    <col min="8213" max="8213" width="3.77734375" customWidth="1"/>
    <col min="8214" max="8214" width="4.77734375" customWidth="1"/>
    <col min="8215" max="8215" width="5.77734375" customWidth="1"/>
    <col min="8216" max="8216" width="3.77734375" customWidth="1"/>
    <col min="8217" max="8217" width="4.77734375" customWidth="1"/>
    <col min="8218" max="8218" width="5.77734375" customWidth="1"/>
    <col min="8449" max="8449" width="2.21875" customWidth="1"/>
    <col min="8450" max="8450" width="5.44140625" customWidth="1"/>
    <col min="8451" max="8451" width="3.77734375" customWidth="1"/>
    <col min="8452" max="8452" width="4.77734375" customWidth="1"/>
    <col min="8453" max="8453" width="5.77734375" customWidth="1"/>
    <col min="8454" max="8454" width="3.77734375" customWidth="1"/>
    <col min="8455" max="8455" width="4.77734375" customWidth="1"/>
    <col min="8456" max="8456" width="5.77734375" customWidth="1"/>
    <col min="8457" max="8457" width="3.77734375" customWidth="1"/>
    <col min="8458" max="8458" width="4.77734375" customWidth="1"/>
    <col min="8459" max="8459" width="5.77734375" customWidth="1"/>
    <col min="8460" max="8460" width="3.77734375" customWidth="1"/>
    <col min="8461" max="8461" width="4.77734375" customWidth="1"/>
    <col min="8462" max="8462" width="5.77734375" customWidth="1"/>
    <col min="8463" max="8463" width="3.77734375" customWidth="1"/>
    <col min="8464" max="8464" width="4.77734375" customWidth="1"/>
    <col min="8465" max="8465" width="5.77734375" customWidth="1"/>
    <col min="8466" max="8466" width="3.77734375" customWidth="1"/>
    <col min="8467" max="8467" width="4.77734375" customWidth="1"/>
    <col min="8468" max="8468" width="5.77734375" customWidth="1"/>
    <col min="8469" max="8469" width="3.77734375" customWidth="1"/>
    <col min="8470" max="8470" width="4.77734375" customWidth="1"/>
    <col min="8471" max="8471" width="5.77734375" customWidth="1"/>
    <col min="8472" max="8472" width="3.77734375" customWidth="1"/>
    <col min="8473" max="8473" width="4.77734375" customWidth="1"/>
    <col min="8474" max="8474" width="5.77734375" customWidth="1"/>
    <col min="8705" max="8705" width="2.21875" customWidth="1"/>
    <col min="8706" max="8706" width="5.44140625" customWidth="1"/>
    <col min="8707" max="8707" width="3.77734375" customWidth="1"/>
    <col min="8708" max="8708" width="4.77734375" customWidth="1"/>
    <col min="8709" max="8709" width="5.77734375" customWidth="1"/>
    <col min="8710" max="8710" width="3.77734375" customWidth="1"/>
    <col min="8711" max="8711" width="4.77734375" customWidth="1"/>
    <col min="8712" max="8712" width="5.77734375" customWidth="1"/>
    <col min="8713" max="8713" width="3.77734375" customWidth="1"/>
    <col min="8714" max="8714" width="4.77734375" customWidth="1"/>
    <col min="8715" max="8715" width="5.77734375" customWidth="1"/>
    <col min="8716" max="8716" width="3.77734375" customWidth="1"/>
    <col min="8717" max="8717" width="4.77734375" customWidth="1"/>
    <col min="8718" max="8718" width="5.77734375" customWidth="1"/>
    <col min="8719" max="8719" width="3.77734375" customWidth="1"/>
    <col min="8720" max="8720" width="4.77734375" customWidth="1"/>
    <col min="8721" max="8721" width="5.77734375" customWidth="1"/>
    <col min="8722" max="8722" width="3.77734375" customWidth="1"/>
    <col min="8723" max="8723" width="4.77734375" customWidth="1"/>
    <col min="8724" max="8724" width="5.77734375" customWidth="1"/>
    <col min="8725" max="8725" width="3.77734375" customWidth="1"/>
    <col min="8726" max="8726" width="4.77734375" customWidth="1"/>
    <col min="8727" max="8727" width="5.77734375" customWidth="1"/>
    <col min="8728" max="8728" width="3.77734375" customWidth="1"/>
    <col min="8729" max="8729" width="4.77734375" customWidth="1"/>
    <col min="8730" max="8730" width="5.77734375" customWidth="1"/>
    <col min="8961" max="8961" width="2.21875" customWidth="1"/>
    <col min="8962" max="8962" width="5.44140625" customWidth="1"/>
    <col min="8963" max="8963" width="3.77734375" customWidth="1"/>
    <col min="8964" max="8964" width="4.77734375" customWidth="1"/>
    <col min="8965" max="8965" width="5.77734375" customWidth="1"/>
    <col min="8966" max="8966" width="3.77734375" customWidth="1"/>
    <col min="8967" max="8967" width="4.77734375" customWidth="1"/>
    <col min="8968" max="8968" width="5.77734375" customWidth="1"/>
    <col min="8969" max="8969" width="3.77734375" customWidth="1"/>
    <col min="8970" max="8970" width="4.77734375" customWidth="1"/>
    <col min="8971" max="8971" width="5.77734375" customWidth="1"/>
    <col min="8972" max="8972" width="3.77734375" customWidth="1"/>
    <col min="8973" max="8973" width="4.77734375" customWidth="1"/>
    <col min="8974" max="8974" width="5.77734375" customWidth="1"/>
    <col min="8975" max="8975" width="3.77734375" customWidth="1"/>
    <col min="8976" max="8976" width="4.77734375" customWidth="1"/>
    <col min="8977" max="8977" width="5.77734375" customWidth="1"/>
    <col min="8978" max="8978" width="3.77734375" customWidth="1"/>
    <col min="8979" max="8979" width="4.77734375" customWidth="1"/>
    <col min="8980" max="8980" width="5.77734375" customWidth="1"/>
    <col min="8981" max="8981" width="3.77734375" customWidth="1"/>
    <col min="8982" max="8982" width="4.77734375" customWidth="1"/>
    <col min="8983" max="8983" width="5.77734375" customWidth="1"/>
    <col min="8984" max="8984" width="3.77734375" customWidth="1"/>
    <col min="8985" max="8985" width="4.77734375" customWidth="1"/>
    <col min="8986" max="8986" width="5.77734375" customWidth="1"/>
    <col min="9217" max="9217" width="2.21875" customWidth="1"/>
    <col min="9218" max="9218" width="5.44140625" customWidth="1"/>
    <col min="9219" max="9219" width="3.77734375" customWidth="1"/>
    <col min="9220" max="9220" width="4.77734375" customWidth="1"/>
    <col min="9221" max="9221" width="5.77734375" customWidth="1"/>
    <col min="9222" max="9222" width="3.77734375" customWidth="1"/>
    <col min="9223" max="9223" width="4.77734375" customWidth="1"/>
    <col min="9224" max="9224" width="5.77734375" customWidth="1"/>
    <col min="9225" max="9225" width="3.77734375" customWidth="1"/>
    <col min="9226" max="9226" width="4.77734375" customWidth="1"/>
    <col min="9227" max="9227" width="5.77734375" customWidth="1"/>
    <col min="9228" max="9228" width="3.77734375" customWidth="1"/>
    <col min="9229" max="9229" width="4.77734375" customWidth="1"/>
    <col min="9230" max="9230" width="5.77734375" customWidth="1"/>
    <col min="9231" max="9231" width="3.77734375" customWidth="1"/>
    <col min="9232" max="9232" width="4.77734375" customWidth="1"/>
    <col min="9233" max="9233" width="5.77734375" customWidth="1"/>
    <col min="9234" max="9234" width="3.77734375" customWidth="1"/>
    <col min="9235" max="9235" width="4.77734375" customWidth="1"/>
    <col min="9236" max="9236" width="5.77734375" customWidth="1"/>
    <col min="9237" max="9237" width="3.77734375" customWidth="1"/>
    <col min="9238" max="9238" width="4.77734375" customWidth="1"/>
    <col min="9239" max="9239" width="5.77734375" customWidth="1"/>
    <col min="9240" max="9240" width="3.77734375" customWidth="1"/>
    <col min="9241" max="9241" width="4.77734375" customWidth="1"/>
    <col min="9242" max="9242" width="5.77734375" customWidth="1"/>
    <col min="9473" max="9473" width="2.21875" customWidth="1"/>
    <col min="9474" max="9474" width="5.44140625" customWidth="1"/>
    <col min="9475" max="9475" width="3.77734375" customWidth="1"/>
    <col min="9476" max="9476" width="4.77734375" customWidth="1"/>
    <col min="9477" max="9477" width="5.77734375" customWidth="1"/>
    <col min="9478" max="9478" width="3.77734375" customWidth="1"/>
    <col min="9479" max="9479" width="4.77734375" customWidth="1"/>
    <col min="9480" max="9480" width="5.77734375" customWidth="1"/>
    <col min="9481" max="9481" width="3.77734375" customWidth="1"/>
    <col min="9482" max="9482" width="4.77734375" customWidth="1"/>
    <col min="9483" max="9483" width="5.77734375" customWidth="1"/>
    <col min="9484" max="9484" width="3.77734375" customWidth="1"/>
    <col min="9485" max="9485" width="4.77734375" customWidth="1"/>
    <col min="9486" max="9486" width="5.77734375" customWidth="1"/>
    <col min="9487" max="9487" width="3.77734375" customWidth="1"/>
    <col min="9488" max="9488" width="4.77734375" customWidth="1"/>
    <col min="9489" max="9489" width="5.77734375" customWidth="1"/>
    <col min="9490" max="9490" width="3.77734375" customWidth="1"/>
    <col min="9491" max="9491" width="4.77734375" customWidth="1"/>
    <col min="9492" max="9492" width="5.77734375" customWidth="1"/>
    <col min="9493" max="9493" width="3.77734375" customWidth="1"/>
    <col min="9494" max="9494" width="4.77734375" customWidth="1"/>
    <col min="9495" max="9495" width="5.77734375" customWidth="1"/>
    <col min="9496" max="9496" width="3.77734375" customWidth="1"/>
    <col min="9497" max="9497" width="4.77734375" customWidth="1"/>
    <col min="9498" max="9498" width="5.77734375" customWidth="1"/>
    <col min="9729" max="9729" width="2.21875" customWidth="1"/>
    <col min="9730" max="9730" width="5.44140625" customWidth="1"/>
    <col min="9731" max="9731" width="3.77734375" customWidth="1"/>
    <col min="9732" max="9732" width="4.77734375" customWidth="1"/>
    <col min="9733" max="9733" width="5.77734375" customWidth="1"/>
    <col min="9734" max="9734" width="3.77734375" customWidth="1"/>
    <col min="9735" max="9735" width="4.77734375" customWidth="1"/>
    <col min="9736" max="9736" width="5.77734375" customWidth="1"/>
    <col min="9737" max="9737" width="3.77734375" customWidth="1"/>
    <col min="9738" max="9738" width="4.77734375" customWidth="1"/>
    <col min="9739" max="9739" width="5.77734375" customWidth="1"/>
    <col min="9740" max="9740" width="3.77734375" customWidth="1"/>
    <col min="9741" max="9741" width="4.77734375" customWidth="1"/>
    <col min="9742" max="9742" width="5.77734375" customWidth="1"/>
    <col min="9743" max="9743" width="3.77734375" customWidth="1"/>
    <col min="9744" max="9744" width="4.77734375" customWidth="1"/>
    <col min="9745" max="9745" width="5.77734375" customWidth="1"/>
    <col min="9746" max="9746" width="3.77734375" customWidth="1"/>
    <col min="9747" max="9747" width="4.77734375" customWidth="1"/>
    <col min="9748" max="9748" width="5.77734375" customWidth="1"/>
    <col min="9749" max="9749" width="3.77734375" customWidth="1"/>
    <col min="9750" max="9750" width="4.77734375" customWidth="1"/>
    <col min="9751" max="9751" width="5.77734375" customWidth="1"/>
    <col min="9752" max="9752" width="3.77734375" customWidth="1"/>
    <col min="9753" max="9753" width="4.77734375" customWidth="1"/>
    <col min="9754" max="9754" width="5.77734375" customWidth="1"/>
    <col min="9985" max="9985" width="2.21875" customWidth="1"/>
    <col min="9986" max="9986" width="5.44140625" customWidth="1"/>
    <col min="9987" max="9987" width="3.77734375" customWidth="1"/>
    <col min="9988" max="9988" width="4.77734375" customWidth="1"/>
    <col min="9989" max="9989" width="5.77734375" customWidth="1"/>
    <col min="9990" max="9990" width="3.77734375" customWidth="1"/>
    <col min="9991" max="9991" width="4.77734375" customWidth="1"/>
    <col min="9992" max="9992" width="5.77734375" customWidth="1"/>
    <col min="9993" max="9993" width="3.77734375" customWidth="1"/>
    <col min="9994" max="9994" width="4.77734375" customWidth="1"/>
    <col min="9995" max="9995" width="5.77734375" customWidth="1"/>
    <col min="9996" max="9996" width="3.77734375" customWidth="1"/>
    <col min="9997" max="9997" width="4.77734375" customWidth="1"/>
    <col min="9998" max="9998" width="5.77734375" customWidth="1"/>
    <col min="9999" max="9999" width="3.77734375" customWidth="1"/>
    <col min="10000" max="10000" width="4.77734375" customWidth="1"/>
    <col min="10001" max="10001" width="5.77734375" customWidth="1"/>
    <col min="10002" max="10002" width="3.77734375" customWidth="1"/>
    <col min="10003" max="10003" width="4.77734375" customWidth="1"/>
    <col min="10004" max="10004" width="5.77734375" customWidth="1"/>
    <col min="10005" max="10005" width="3.77734375" customWidth="1"/>
    <col min="10006" max="10006" width="4.77734375" customWidth="1"/>
    <col min="10007" max="10007" width="5.77734375" customWidth="1"/>
    <col min="10008" max="10008" width="3.77734375" customWidth="1"/>
    <col min="10009" max="10009" width="4.77734375" customWidth="1"/>
    <col min="10010" max="10010" width="5.77734375" customWidth="1"/>
    <col min="10241" max="10241" width="2.21875" customWidth="1"/>
    <col min="10242" max="10242" width="5.44140625" customWidth="1"/>
    <col min="10243" max="10243" width="3.77734375" customWidth="1"/>
    <col min="10244" max="10244" width="4.77734375" customWidth="1"/>
    <col min="10245" max="10245" width="5.77734375" customWidth="1"/>
    <col min="10246" max="10246" width="3.77734375" customWidth="1"/>
    <col min="10247" max="10247" width="4.77734375" customWidth="1"/>
    <col min="10248" max="10248" width="5.77734375" customWidth="1"/>
    <col min="10249" max="10249" width="3.77734375" customWidth="1"/>
    <col min="10250" max="10250" width="4.77734375" customWidth="1"/>
    <col min="10251" max="10251" width="5.77734375" customWidth="1"/>
    <col min="10252" max="10252" width="3.77734375" customWidth="1"/>
    <col min="10253" max="10253" width="4.77734375" customWidth="1"/>
    <col min="10254" max="10254" width="5.77734375" customWidth="1"/>
    <col min="10255" max="10255" width="3.77734375" customWidth="1"/>
    <col min="10256" max="10256" width="4.77734375" customWidth="1"/>
    <col min="10257" max="10257" width="5.77734375" customWidth="1"/>
    <col min="10258" max="10258" width="3.77734375" customWidth="1"/>
    <col min="10259" max="10259" width="4.77734375" customWidth="1"/>
    <col min="10260" max="10260" width="5.77734375" customWidth="1"/>
    <col min="10261" max="10261" width="3.77734375" customWidth="1"/>
    <col min="10262" max="10262" width="4.77734375" customWidth="1"/>
    <col min="10263" max="10263" width="5.77734375" customWidth="1"/>
    <col min="10264" max="10264" width="3.77734375" customWidth="1"/>
    <col min="10265" max="10265" width="4.77734375" customWidth="1"/>
    <col min="10266" max="10266" width="5.77734375" customWidth="1"/>
    <col min="10497" max="10497" width="2.21875" customWidth="1"/>
    <col min="10498" max="10498" width="5.44140625" customWidth="1"/>
    <col min="10499" max="10499" width="3.77734375" customWidth="1"/>
    <col min="10500" max="10500" width="4.77734375" customWidth="1"/>
    <col min="10501" max="10501" width="5.77734375" customWidth="1"/>
    <col min="10502" max="10502" width="3.77734375" customWidth="1"/>
    <col min="10503" max="10503" width="4.77734375" customWidth="1"/>
    <col min="10504" max="10504" width="5.77734375" customWidth="1"/>
    <col min="10505" max="10505" width="3.77734375" customWidth="1"/>
    <col min="10506" max="10506" width="4.77734375" customWidth="1"/>
    <col min="10507" max="10507" width="5.77734375" customWidth="1"/>
    <col min="10508" max="10508" width="3.77734375" customWidth="1"/>
    <col min="10509" max="10509" width="4.77734375" customWidth="1"/>
    <col min="10510" max="10510" width="5.77734375" customWidth="1"/>
    <col min="10511" max="10511" width="3.77734375" customWidth="1"/>
    <col min="10512" max="10512" width="4.77734375" customWidth="1"/>
    <col min="10513" max="10513" width="5.77734375" customWidth="1"/>
    <col min="10514" max="10514" width="3.77734375" customWidth="1"/>
    <col min="10515" max="10515" width="4.77734375" customWidth="1"/>
    <col min="10516" max="10516" width="5.77734375" customWidth="1"/>
    <col min="10517" max="10517" width="3.77734375" customWidth="1"/>
    <col min="10518" max="10518" width="4.77734375" customWidth="1"/>
    <col min="10519" max="10519" width="5.77734375" customWidth="1"/>
    <col min="10520" max="10520" width="3.77734375" customWidth="1"/>
    <col min="10521" max="10521" width="4.77734375" customWidth="1"/>
    <col min="10522" max="10522" width="5.77734375" customWidth="1"/>
    <col min="10753" max="10753" width="2.21875" customWidth="1"/>
    <col min="10754" max="10754" width="5.44140625" customWidth="1"/>
    <col min="10755" max="10755" width="3.77734375" customWidth="1"/>
    <col min="10756" max="10756" width="4.77734375" customWidth="1"/>
    <col min="10757" max="10757" width="5.77734375" customWidth="1"/>
    <col min="10758" max="10758" width="3.77734375" customWidth="1"/>
    <col min="10759" max="10759" width="4.77734375" customWidth="1"/>
    <col min="10760" max="10760" width="5.77734375" customWidth="1"/>
    <col min="10761" max="10761" width="3.77734375" customWidth="1"/>
    <col min="10762" max="10762" width="4.77734375" customWidth="1"/>
    <col min="10763" max="10763" width="5.77734375" customWidth="1"/>
    <col min="10764" max="10764" width="3.77734375" customWidth="1"/>
    <col min="10765" max="10765" width="4.77734375" customWidth="1"/>
    <col min="10766" max="10766" width="5.77734375" customWidth="1"/>
    <col min="10767" max="10767" width="3.77734375" customWidth="1"/>
    <col min="10768" max="10768" width="4.77734375" customWidth="1"/>
    <col min="10769" max="10769" width="5.77734375" customWidth="1"/>
    <col min="10770" max="10770" width="3.77734375" customWidth="1"/>
    <col min="10771" max="10771" width="4.77734375" customWidth="1"/>
    <col min="10772" max="10772" width="5.77734375" customWidth="1"/>
    <col min="10773" max="10773" width="3.77734375" customWidth="1"/>
    <col min="10774" max="10774" width="4.77734375" customWidth="1"/>
    <col min="10775" max="10775" width="5.77734375" customWidth="1"/>
    <col min="10776" max="10776" width="3.77734375" customWidth="1"/>
    <col min="10777" max="10777" width="4.77734375" customWidth="1"/>
    <col min="10778" max="10778" width="5.77734375" customWidth="1"/>
    <col min="11009" max="11009" width="2.21875" customWidth="1"/>
    <col min="11010" max="11010" width="5.44140625" customWidth="1"/>
    <col min="11011" max="11011" width="3.77734375" customWidth="1"/>
    <col min="11012" max="11012" width="4.77734375" customWidth="1"/>
    <col min="11013" max="11013" width="5.77734375" customWidth="1"/>
    <col min="11014" max="11014" width="3.77734375" customWidth="1"/>
    <col min="11015" max="11015" width="4.77734375" customWidth="1"/>
    <col min="11016" max="11016" width="5.77734375" customWidth="1"/>
    <col min="11017" max="11017" width="3.77734375" customWidth="1"/>
    <col min="11018" max="11018" width="4.77734375" customWidth="1"/>
    <col min="11019" max="11019" width="5.77734375" customWidth="1"/>
    <col min="11020" max="11020" width="3.77734375" customWidth="1"/>
    <col min="11021" max="11021" width="4.77734375" customWidth="1"/>
    <col min="11022" max="11022" width="5.77734375" customWidth="1"/>
    <col min="11023" max="11023" width="3.77734375" customWidth="1"/>
    <col min="11024" max="11024" width="4.77734375" customWidth="1"/>
    <col min="11025" max="11025" width="5.77734375" customWidth="1"/>
    <col min="11026" max="11026" width="3.77734375" customWidth="1"/>
    <col min="11027" max="11027" width="4.77734375" customWidth="1"/>
    <col min="11028" max="11028" width="5.77734375" customWidth="1"/>
    <col min="11029" max="11029" width="3.77734375" customWidth="1"/>
    <col min="11030" max="11030" width="4.77734375" customWidth="1"/>
    <col min="11031" max="11031" width="5.77734375" customWidth="1"/>
    <col min="11032" max="11032" width="3.77734375" customWidth="1"/>
    <col min="11033" max="11033" width="4.77734375" customWidth="1"/>
    <col min="11034" max="11034" width="5.77734375" customWidth="1"/>
    <col min="11265" max="11265" width="2.21875" customWidth="1"/>
    <col min="11266" max="11266" width="5.44140625" customWidth="1"/>
    <col min="11267" max="11267" width="3.77734375" customWidth="1"/>
    <col min="11268" max="11268" width="4.77734375" customWidth="1"/>
    <col min="11269" max="11269" width="5.77734375" customWidth="1"/>
    <col min="11270" max="11270" width="3.77734375" customWidth="1"/>
    <col min="11271" max="11271" width="4.77734375" customWidth="1"/>
    <col min="11272" max="11272" width="5.77734375" customWidth="1"/>
    <col min="11273" max="11273" width="3.77734375" customWidth="1"/>
    <col min="11274" max="11274" width="4.77734375" customWidth="1"/>
    <col min="11275" max="11275" width="5.77734375" customWidth="1"/>
    <col min="11276" max="11276" width="3.77734375" customWidth="1"/>
    <col min="11277" max="11277" width="4.77734375" customWidth="1"/>
    <col min="11278" max="11278" width="5.77734375" customWidth="1"/>
    <col min="11279" max="11279" width="3.77734375" customWidth="1"/>
    <col min="11280" max="11280" width="4.77734375" customWidth="1"/>
    <col min="11281" max="11281" width="5.77734375" customWidth="1"/>
    <col min="11282" max="11282" width="3.77734375" customWidth="1"/>
    <col min="11283" max="11283" width="4.77734375" customWidth="1"/>
    <col min="11284" max="11284" width="5.77734375" customWidth="1"/>
    <col min="11285" max="11285" width="3.77734375" customWidth="1"/>
    <col min="11286" max="11286" width="4.77734375" customWidth="1"/>
    <col min="11287" max="11287" width="5.77734375" customWidth="1"/>
    <col min="11288" max="11288" width="3.77734375" customWidth="1"/>
    <col min="11289" max="11289" width="4.77734375" customWidth="1"/>
    <col min="11290" max="11290" width="5.77734375" customWidth="1"/>
    <col min="11521" max="11521" width="2.21875" customWidth="1"/>
    <col min="11522" max="11522" width="5.44140625" customWidth="1"/>
    <col min="11523" max="11523" width="3.77734375" customWidth="1"/>
    <col min="11524" max="11524" width="4.77734375" customWidth="1"/>
    <col min="11525" max="11525" width="5.77734375" customWidth="1"/>
    <col min="11526" max="11526" width="3.77734375" customWidth="1"/>
    <col min="11527" max="11527" width="4.77734375" customWidth="1"/>
    <col min="11528" max="11528" width="5.77734375" customWidth="1"/>
    <col min="11529" max="11529" width="3.77734375" customWidth="1"/>
    <col min="11530" max="11530" width="4.77734375" customWidth="1"/>
    <col min="11531" max="11531" width="5.77734375" customWidth="1"/>
    <col min="11532" max="11532" width="3.77734375" customWidth="1"/>
    <col min="11533" max="11533" width="4.77734375" customWidth="1"/>
    <col min="11534" max="11534" width="5.77734375" customWidth="1"/>
    <col min="11535" max="11535" width="3.77734375" customWidth="1"/>
    <col min="11536" max="11536" width="4.77734375" customWidth="1"/>
    <col min="11537" max="11537" width="5.77734375" customWidth="1"/>
    <col min="11538" max="11538" width="3.77734375" customWidth="1"/>
    <col min="11539" max="11539" width="4.77734375" customWidth="1"/>
    <col min="11540" max="11540" width="5.77734375" customWidth="1"/>
    <col min="11541" max="11541" width="3.77734375" customWidth="1"/>
    <col min="11542" max="11542" width="4.77734375" customWidth="1"/>
    <col min="11543" max="11543" width="5.77734375" customWidth="1"/>
    <col min="11544" max="11544" width="3.77734375" customWidth="1"/>
    <col min="11545" max="11545" width="4.77734375" customWidth="1"/>
    <col min="11546" max="11546" width="5.77734375" customWidth="1"/>
    <col min="11777" max="11777" width="2.21875" customWidth="1"/>
    <col min="11778" max="11778" width="5.44140625" customWidth="1"/>
    <col min="11779" max="11779" width="3.77734375" customWidth="1"/>
    <col min="11780" max="11780" width="4.77734375" customWidth="1"/>
    <col min="11781" max="11781" width="5.77734375" customWidth="1"/>
    <col min="11782" max="11782" width="3.77734375" customWidth="1"/>
    <col min="11783" max="11783" width="4.77734375" customWidth="1"/>
    <col min="11784" max="11784" width="5.77734375" customWidth="1"/>
    <col min="11785" max="11785" width="3.77734375" customWidth="1"/>
    <col min="11786" max="11786" width="4.77734375" customWidth="1"/>
    <col min="11787" max="11787" width="5.77734375" customWidth="1"/>
    <col min="11788" max="11788" width="3.77734375" customWidth="1"/>
    <col min="11789" max="11789" width="4.77734375" customWidth="1"/>
    <col min="11790" max="11790" width="5.77734375" customWidth="1"/>
    <col min="11791" max="11791" width="3.77734375" customWidth="1"/>
    <col min="11792" max="11792" width="4.77734375" customWidth="1"/>
    <col min="11793" max="11793" width="5.77734375" customWidth="1"/>
    <col min="11794" max="11794" width="3.77734375" customWidth="1"/>
    <col min="11795" max="11795" width="4.77734375" customWidth="1"/>
    <col min="11796" max="11796" width="5.77734375" customWidth="1"/>
    <col min="11797" max="11797" width="3.77734375" customWidth="1"/>
    <col min="11798" max="11798" width="4.77734375" customWidth="1"/>
    <col min="11799" max="11799" width="5.77734375" customWidth="1"/>
    <col min="11800" max="11800" width="3.77734375" customWidth="1"/>
    <col min="11801" max="11801" width="4.77734375" customWidth="1"/>
    <col min="11802" max="11802" width="5.77734375" customWidth="1"/>
    <col min="12033" max="12033" width="2.21875" customWidth="1"/>
    <col min="12034" max="12034" width="5.44140625" customWidth="1"/>
    <col min="12035" max="12035" width="3.77734375" customWidth="1"/>
    <col min="12036" max="12036" width="4.77734375" customWidth="1"/>
    <col min="12037" max="12037" width="5.77734375" customWidth="1"/>
    <col min="12038" max="12038" width="3.77734375" customWidth="1"/>
    <col min="12039" max="12039" width="4.77734375" customWidth="1"/>
    <col min="12040" max="12040" width="5.77734375" customWidth="1"/>
    <col min="12041" max="12041" width="3.77734375" customWidth="1"/>
    <col min="12042" max="12042" width="4.77734375" customWidth="1"/>
    <col min="12043" max="12043" width="5.77734375" customWidth="1"/>
    <col min="12044" max="12044" width="3.77734375" customWidth="1"/>
    <col min="12045" max="12045" width="4.77734375" customWidth="1"/>
    <col min="12046" max="12046" width="5.77734375" customWidth="1"/>
    <col min="12047" max="12047" width="3.77734375" customWidth="1"/>
    <col min="12048" max="12048" width="4.77734375" customWidth="1"/>
    <col min="12049" max="12049" width="5.77734375" customWidth="1"/>
    <col min="12050" max="12050" width="3.77734375" customWidth="1"/>
    <col min="12051" max="12051" width="4.77734375" customWidth="1"/>
    <col min="12052" max="12052" width="5.77734375" customWidth="1"/>
    <col min="12053" max="12053" width="3.77734375" customWidth="1"/>
    <col min="12054" max="12054" width="4.77734375" customWidth="1"/>
    <col min="12055" max="12055" width="5.77734375" customWidth="1"/>
    <col min="12056" max="12056" width="3.77734375" customWidth="1"/>
    <col min="12057" max="12057" width="4.77734375" customWidth="1"/>
    <col min="12058" max="12058" width="5.77734375" customWidth="1"/>
    <col min="12289" max="12289" width="2.21875" customWidth="1"/>
    <col min="12290" max="12290" width="5.44140625" customWidth="1"/>
    <col min="12291" max="12291" width="3.77734375" customWidth="1"/>
    <col min="12292" max="12292" width="4.77734375" customWidth="1"/>
    <col min="12293" max="12293" width="5.77734375" customWidth="1"/>
    <col min="12294" max="12294" width="3.77734375" customWidth="1"/>
    <col min="12295" max="12295" width="4.77734375" customWidth="1"/>
    <col min="12296" max="12296" width="5.77734375" customWidth="1"/>
    <col min="12297" max="12297" width="3.77734375" customWidth="1"/>
    <col min="12298" max="12298" width="4.77734375" customWidth="1"/>
    <col min="12299" max="12299" width="5.77734375" customWidth="1"/>
    <col min="12300" max="12300" width="3.77734375" customWidth="1"/>
    <col min="12301" max="12301" width="4.77734375" customWidth="1"/>
    <col min="12302" max="12302" width="5.77734375" customWidth="1"/>
    <col min="12303" max="12303" width="3.77734375" customWidth="1"/>
    <col min="12304" max="12304" width="4.77734375" customWidth="1"/>
    <col min="12305" max="12305" width="5.77734375" customWidth="1"/>
    <col min="12306" max="12306" width="3.77734375" customWidth="1"/>
    <col min="12307" max="12307" width="4.77734375" customWidth="1"/>
    <col min="12308" max="12308" width="5.77734375" customWidth="1"/>
    <col min="12309" max="12309" width="3.77734375" customWidth="1"/>
    <col min="12310" max="12310" width="4.77734375" customWidth="1"/>
    <col min="12311" max="12311" width="5.77734375" customWidth="1"/>
    <col min="12312" max="12312" width="3.77734375" customWidth="1"/>
    <col min="12313" max="12313" width="4.77734375" customWidth="1"/>
    <col min="12314" max="12314" width="5.77734375" customWidth="1"/>
    <col min="12545" max="12545" width="2.21875" customWidth="1"/>
    <col min="12546" max="12546" width="5.44140625" customWidth="1"/>
    <col min="12547" max="12547" width="3.77734375" customWidth="1"/>
    <col min="12548" max="12548" width="4.77734375" customWidth="1"/>
    <col min="12549" max="12549" width="5.77734375" customWidth="1"/>
    <col min="12550" max="12550" width="3.77734375" customWidth="1"/>
    <col min="12551" max="12551" width="4.77734375" customWidth="1"/>
    <col min="12552" max="12552" width="5.77734375" customWidth="1"/>
    <col min="12553" max="12553" width="3.77734375" customWidth="1"/>
    <col min="12554" max="12554" width="4.77734375" customWidth="1"/>
    <col min="12555" max="12555" width="5.77734375" customWidth="1"/>
    <col min="12556" max="12556" width="3.77734375" customWidth="1"/>
    <col min="12557" max="12557" width="4.77734375" customWidth="1"/>
    <col min="12558" max="12558" width="5.77734375" customWidth="1"/>
    <col min="12559" max="12559" width="3.77734375" customWidth="1"/>
    <col min="12560" max="12560" width="4.77734375" customWidth="1"/>
    <col min="12561" max="12561" width="5.77734375" customWidth="1"/>
    <col min="12562" max="12562" width="3.77734375" customWidth="1"/>
    <col min="12563" max="12563" width="4.77734375" customWidth="1"/>
    <col min="12564" max="12564" width="5.77734375" customWidth="1"/>
    <col min="12565" max="12565" width="3.77734375" customWidth="1"/>
    <col min="12566" max="12566" width="4.77734375" customWidth="1"/>
    <col min="12567" max="12567" width="5.77734375" customWidth="1"/>
    <col min="12568" max="12568" width="3.77734375" customWidth="1"/>
    <col min="12569" max="12569" width="4.77734375" customWidth="1"/>
    <col min="12570" max="12570" width="5.77734375" customWidth="1"/>
    <col min="12801" max="12801" width="2.21875" customWidth="1"/>
    <col min="12802" max="12802" width="5.44140625" customWidth="1"/>
    <col min="12803" max="12803" width="3.77734375" customWidth="1"/>
    <col min="12804" max="12804" width="4.77734375" customWidth="1"/>
    <col min="12805" max="12805" width="5.77734375" customWidth="1"/>
    <col min="12806" max="12806" width="3.77734375" customWidth="1"/>
    <col min="12807" max="12807" width="4.77734375" customWidth="1"/>
    <col min="12808" max="12808" width="5.77734375" customWidth="1"/>
    <col min="12809" max="12809" width="3.77734375" customWidth="1"/>
    <col min="12810" max="12810" width="4.77734375" customWidth="1"/>
    <col min="12811" max="12811" width="5.77734375" customWidth="1"/>
    <col min="12812" max="12812" width="3.77734375" customWidth="1"/>
    <col min="12813" max="12813" width="4.77734375" customWidth="1"/>
    <col min="12814" max="12814" width="5.77734375" customWidth="1"/>
    <col min="12815" max="12815" width="3.77734375" customWidth="1"/>
    <col min="12816" max="12816" width="4.77734375" customWidth="1"/>
    <col min="12817" max="12817" width="5.77734375" customWidth="1"/>
    <col min="12818" max="12818" width="3.77734375" customWidth="1"/>
    <col min="12819" max="12819" width="4.77734375" customWidth="1"/>
    <col min="12820" max="12820" width="5.77734375" customWidth="1"/>
    <col min="12821" max="12821" width="3.77734375" customWidth="1"/>
    <col min="12822" max="12822" width="4.77734375" customWidth="1"/>
    <col min="12823" max="12823" width="5.77734375" customWidth="1"/>
    <col min="12824" max="12824" width="3.77734375" customWidth="1"/>
    <col min="12825" max="12825" width="4.77734375" customWidth="1"/>
    <col min="12826" max="12826" width="5.77734375" customWidth="1"/>
    <col min="13057" max="13057" width="2.21875" customWidth="1"/>
    <col min="13058" max="13058" width="5.44140625" customWidth="1"/>
    <col min="13059" max="13059" width="3.77734375" customWidth="1"/>
    <col min="13060" max="13060" width="4.77734375" customWidth="1"/>
    <col min="13061" max="13061" width="5.77734375" customWidth="1"/>
    <col min="13062" max="13062" width="3.77734375" customWidth="1"/>
    <col min="13063" max="13063" width="4.77734375" customWidth="1"/>
    <col min="13064" max="13064" width="5.77734375" customWidth="1"/>
    <col min="13065" max="13065" width="3.77734375" customWidth="1"/>
    <col min="13066" max="13066" width="4.77734375" customWidth="1"/>
    <col min="13067" max="13067" width="5.77734375" customWidth="1"/>
    <col min="13068" max="13068" width="3.77734375" customWidth="1"/>
    <col min="13069" max="13069" width="4.77734375" customWidth="1"/>
    <col min="13070" max="13070" width="5.77734375" customWidth="1"/>
    <col min="13071" max="13071" width="3.77734375" customWidth="1"/>
    <col min="13072" max="13072" width="4.77734375" customWidth="1"/>
    <col min="13073" max="13073" width="5.77734375" customWidth="1"/>
    <col min="13074" max="13074" width="3.77734375" customWidth="1"/>
    <col min="13075" max="13075" width="4.77734375" customWidth="1"/>
    <col min="13076" max="13076" width="5.77734375" customWidth="1"/>
    <col min="13077" max="13077" width="3.77734375" customWidth="1"/>
    <col min="13078" max="13078" width="4.77734375" customWidth="1"/>
    <col min="13079" max="13079" width="5.77734375" customWidth="1"/>
    <col min="13080" max="13080" width="3.77734375" customWidth="1"/>
    <col min="13081" max="13081" width="4.77734375" customWidth="1"/>
    <col min="13082" max="13082" width="5.77734375" customWidth="1"/>
    <col min="13313" max="13313" width="2.21875" customWidth="1"/>
    <col min="13314" max="13314" width="5.44140625" customWidth="1"/>
    <col min="13315" max="13315" width="3.77734375" customWidth="1"/>
    <col min="13316" max="13316" width="4.77734375" customWidth="1"/>
    <col min="13317" max="13317" width="5.77734375" customWidth="1"/>
    <col min="13318" max="13318" width="3.77734375" customWidth="1"/>
    <col min="13319" max="13319" width="4.77734375" customWidth="1"/>
    <col min="13320" max="13320" width="5.77734375" customWidth="1"/>
    <col min="13321" max="13321" width="3.77734375" customWidth="1"/>
    <col min="13322" max="13322" width="4.77734375" customWidth="1"/>
    <col min="13323" max="13323" width="5.77734375" customWidth="1"/>
    <col min="13324" max="13324" width="3.77734375" customWidth="1"/>
    <col min="13325" max="13325" width="4.77734375" customWidth="1"/>
    <col min="13326" max="13326" width="5.77734375" customWidth="1"/>
    <col min="13327" max="13327" width="3.77734375" customWidth="1"/>
    <col min="13328" max="13328" width="4.77734375" customWidth="1"/>
    <col min="13329" max="13329" width="5.77734375" customWidth="1"/>
    <col min="13330" max="13330" width="3.77734375" customWidth="1"/>
    <col min="13331" max="13331" width="4.77734375" customWidth="1"/>
    <col min="13332" max="13332" width="5.77734375" customWidth="1"/>
    <col min="13333" max="13333" width="3.77734375" customWidth="1"/>
    <col min="13334" max="13334" width="4.77734375" customWidth="1"/>
    <col min="13335" max="13335" width="5.77734375" customWidth="1"/>
    <col min="13336" max="13336" width="3.77734375" customWidth="1"/>
    <col min="13337" max="13337" width="4.77734375" customWidth="1"/>
    <col min="13338" max="13338" width="5.77734375" customWidth="1"/>
    <col min="13569" max="13569" width="2.21875" customWidth="1"/>
    <col min="13570" max="13570" width="5.44140625" customWidth="1"/>
    <col min="13571" max="13571" width="3.77734375" customWidth="1"/>
    <col min="13572" max="13572" width="4.77734375" customWidth="1"/>
    <col min="13573" max="13573" width="5.77734375" customWidth="1"/>
    <col min="13574" max="13574" width="3.77734375" customWidth="1"/>
    <col min="13575" max="13575" width="4.77734375" customWidth="1"/>
    <col min="13576" max="13576" width="5.77734375" customWidth="1"/>
    <col min="13577" max="13577" width="3.77734375" customWidth="1"/>
    <col min="13578" max="13578" width="4.77734375" customWidth="1"/>
    <col min="13579" max="13579" width="5.77734375" customWidth="1"/>
    <col min="13580" max="13580" width="3.77734375" customWidth="1"/>
    <col min="13581" max="13581" width="4.77734375" customWidth="1"/>
    <col min="13582" max="13582" width="5.77734375" customWidth="1"/>
    <col min="13583" max="13583" width="3.77734375" customWidth="1"/>
    <col min="13584" max="13584" width="4.77734375" customWidth="1"/>
    <col min="13585" max="13585" width="5.77734375" customWidth="1"/>
    <col min="13586" max="13586" width="3.77734375" customWidth="1"/>
    <col min="13587" max="13587" width="4.77734375" customWidth="1"/>
    <col min="13588" max="13588" width="5.77734375" customWidth="1"/>
    <col min="13589" max="13589" width="3.77734375" customWidth="1"/>
    <col min="13590" max="13590" width="4.77734375" customWidth="1"/>
    <col min="13591" max="13591" width="5.77734375" customWidth="1"/>
    <col min="13592" max="13592" width="3.77734375" customWidth="1"/>
    <col min="13593" max="13593" width="4.77734375" customWidth="1"/>
    <col min="13594" max="13594" width="5.77734375" customWidth="1"/>
    <col min="13825" max="13825" width="2.21875" customWidth="1"/>
    <col min="13826" max="13826" width="5.44140625" customWidth="1"/>
    <col min="13827" max="13827" width="3.77734375" customWidth="1"/>
    <col min="13828" max="13828" width="4.77734375" customWidth="1"/>
    <col min="13829" max="13829" width="5.77734375" customWidth="1"/>
    <col min="13830" max="13830" width="3.77734375" customWidth="1"/>
    <col min="13831" max="13831" width="4.77734375" customWidth="1"/>
    <col min="13832" max="13832" width="5.77734375" customWidth="1"/>
    <col min="13833" max="13833" width="3.77734375" customWidth="1"/>
    <col min="13834" max="13834" width="4.77734375" customWidth="1"/>
    <col min="13835" max="13835" width="5.77734375" customWidth="1"/>
    <col min="13836" max="13836" width="3.77734375" customWidth="1"/>
    <col min="13837" max="13837" width="4.77734375" customWidth="1"/>
    <col min="13838" max="13838" width="5.77734375" customWidth="1"/>
    <col min="13839" max="13839" width="3.77734375" customWidth="1"/>
    <col min="13840" max="13840" width="4.77734375" customWidth="1"/>
    <col min="13841" max="13841" width="5.77734375" customWidth="1"/>
    <col min="13842" max="13842" width="3.77734375" customWidth="1"/>
    <col min="13843" max="13843" width="4.77734375" customWidth="1"/>
    <col min="13844" max="13844" width="5.77734375" customWidth="1"/>
    <col min="13845" max="13845" width="3.77734375" customWidth="1"/>
    <col min="13846" max="13846" width="4.77734375" customWidth="1"/>
    <col min="13847" max="13847" width="5.77734375" customWidth="1"/>
    <col min="13848" max="13848" width="3.77734375" customWidth="1"/>
    <col min="13849" max="13849" width="4.77734375" customWidth="1"/>
    <col min="13850" max="13850" width="5.77734375" customWidth="1"/>
    <col min="14081" max="14081" width="2.21875" customWidth="1"/>
    <col min="14082" max="14082" width="5.44140625" customWidth="1"/>
    <col min="14083" max="14083" width="3.77734375" customWidth="1"/>
    <col min="14084" max="14084" width="4.77734375" customWidth="1"/>
    <col min="14085" max="14085" width="5.77734375" customWidth="1"/>
    <col min="14086" max="14086" width="3.77734375" customWidth="1"/>
    <col min="14087" max="14087" width="4.77734375" customWidth="1"/>
    <col min="14088" max="14088" width="5.77734375" customWidth="1"/>
    <col min="14089" max="14089" width="3.77734375" customWidth="1"/>
    <col min="14090" max="14090" width="4.77734375" customWidth="1"/>
    <col min="14091" max="14091" width="5.77734375" customWidth="1"/>
    <col min="14092" max="14092" width="3.77734375" customWidth="1"/>
    <col min="14093" max="14093" width="4.77734375" customWidth="1"/>
    <col min="14094" max="14094" width="5.77734375" customWidth="1"/>
    <col min="14095" max="14095" width="3.77734375" customWidth="1"/>
    <col min="14096" max="14096" width="4.77734375" customWidth="1"/>
    <col min="14097" max="14097" width="5.77734375" customWidth="1"/>
    <col min="14098" max="14098" width="3.77734375" customWidth="1"/>
    <col min="14099" max="14099" width="4.77734375" customWidth="1"/>
    <col min="14100" max="14100" width="5.77734375" customWidth="1"/>
    <col min="14101" max="14101" width="3.77734375" customWidth="1"/>
    <col min="14102" max="14102" width="4.77734375" customWidth="1"/>
    <col min="14103" max="14103" width="5.77734375" customWidth="1"/>
    <col min="14104" max="14104" width="3.77734375" customWidth="1"/>
    <col min="14105" max="14105" width="4.77734375" customWidth="1"/>
    <col min="14106" max="14106" width="5.77734375" customWidth="1"/>
    <col min="14337" max="14337" width="2.21875" customWidth="1"/>
    <col min="14338" max="14338" width="5.44140625" customWidth="1"/>
    <col min="14339" max="14339" width="3.77734375" customWidth="1"/>
    <col min="14340" max="14340" width="4.77734375" customWidth="1"/>
    <col min="14341" max="14341" width="5.77734375" customWidth="1"/>
    <col min="14342" max="14342" width="3.77734375" customWidth="1"/>
    <col min="14343" max="14343" width="4.77734375" customWidth="1"/>
    <col min="14344" max="14344" width="5.77734375" customWidth="1"/>
    <col min="14345" max="14345" width="3.77734375" customWidth="1"/>
    <col min="14346" max="14346" width="4.77734375" customWidth="1"/>
    <col min="14347" max="14347" width="5.77734375" customWidth="1"/>
    <col min="14348" max="14348" width="3.77734375" customWidth="1"/>
    <col min="14349" max="14349" width="4.77734375" customWidth="1"/>
    <col min="14350" max="14350" width="5.77734375" customWidth="1"/>
    <col min="14351" max="14351" width="3.77734375" customWidth="1"/>
    <col min="14352" max="14352" width="4.77734375" customWidth="1"/>
    <col min="14353" max="14353" width="5.77734375" customWidth="1"/>
    <col min="14354" max="14354" width="3.77734375" customWidth="1"/>
    <col min="14355" max="14355" width="4.77734375" customWidth="1"/>
    <col min="14356" max="14356" width="5.77734375" customWidth="1"/>
    <col min="14357" max="14357" width="3.77734375" customWidth="1"/>
    <col min="14358" max="14358" width="4.77734375" customWidth="1"/>
    <col min="14359" max="14359" width="5.77734375" customWidth="1"/>
    <col min="14360" max="14360" width="3.77734375" customWidth="1"/>
    <col min="14361" max="14361" width="4.77734375" customWidth="1"/>
    <col min="14362" max="14362" width="5.77734375" customWidth="1"/>
    <col min="14593" max="14593" width="2.21875" customWidth="1"/>
    <col min="14594" max="14594" width="5.44140625" customWidth="1"/>
    <col min="14595" max="14595" width="3.77734375" customWidth="1"/>
    <col min="14596" max="14596" width="4.77734375" customWidth="1"/>
    <col min="14597" max="14597" width="5.77734375" customWidth="1"/>
    <col min="14598" max="14598" width="3.77734375" customWidth="1"/>
    <col min="14599" max="14599" width="4.77734375" customWidth="1"/>
    <col min="14600" max="14600" width="5.77734375" customWidth="1"/>
    <col min="14601" max="14601" width="3.77734375" customWidth="1"/>
    <col min="14602" max="14602" width="4.77734375" customWidth="1"/>
    <col min="14603" max="14603" width="5.77734375" customWidth="1"/>
    <col min="14604" max="14604" width="3.77734375" customWidth="1"/>
    <col min="14605" max="14605" width="4.77734375" customWidth="1"/>
    <col min="14606" max="14606" width="5.77734375" customWidth="1"/>
    <col min="14607" max="14607" width="3.77734375" customWidth="1"/>
    <col min="14608" max="14608" width="4.77734375" customWidth="1"/>
    <col min="14609" max="14609" width="5.77734375" customWidth="1"/>
    <col min="14610" max="14610" width="3.77734375" customWidth="1"/>
    <col min="14611" max="14611" width="4.77734375" customWidth="1"/>
    <col min="14612" max="14612" width="5.77734375" customWidth="1"/>
    <col min="14613" max="14613" width="3.77734375" customWidth="1"/>
    <col min="14614" max="14614" width="4.77734375" customWidth="1"/>
    <col min="14615" max="14615" width="5.77734375" customWidth="1"/>
    <col min="14616" max="14616" width="3.77734375" customWidth="1"/>
    <col min="14617" max="14617" width="4.77734375" customWidth="1"/>
    <col min="14618" max="14618" width="5.77734375" customWidth="1"/>
    <col min="14849" max="14849" width="2.21875" customWidth="1"/>
    <col min="14850" max="14850" width="5.44140625" customWidth="1"/>
    <col min="14851" max="14851" width="3.77734375" customWidth="1"/>
    <col min="14852" max="14852" width="4.77734375" customWidth="1"/>
    <col min="14853" max="14853" width="5.77734375" customWidth="1"/>
    <col min="14854" max="14854" width="3.77734375" customWidth="1"/>
    <col min="14855" max="14855" width="4.77734375" customWidth="1"/>
    <col min="14856" max="14856" width="5.77734375" customWidth="1"/>
    <col min="14857" max="14857" width="3.77734375" customWidth="1"/>
    <col min="14858" max="14858" width="4.77734375" customWidth="1"/>
    <col min="14859" max="14859" width="5.77734375" customWidth="1"/>
    <col min="14860" max="14860" width="3.77734375" customWidth="1"/>
    <col min="14861" max="14861" width="4.77734375" customWidth="1"/>
    <col min="14862" max="14862" width="5.77734375" customWidth="1"/>
    <col min="14863" max="14863" width="3.77734375" customWidth="1"/>
    <col min="14864" max="14864" width="4.77734375" customWidth="1"/>
    <col min="14865" max="14865" width="5.77734375" customWidth="1"/>
    <col min="14866" max="14866" width="3.77734375" customWidth="1"/>
    <col min="14867" max="14867" width="4.77734375" customWidth="1"/>
    <col min="14868" max="14868" width="5.77734375" customWidth="1"/>
    <col min="14869" max="14869" width="3.77734375" customWidth="1"/>
    <col min="14870" max="14870" width="4.77734375" customWidth="1"/>
    <col min="14871" max="14871" width="5.77734375" customWidth="1"/>
    <col min="14872" max="14872" width="3.77734375" customWidth="1"/>
    <col min="14873" max="14873" width="4.77734375" customWidth="1"/>
    <col min="14874" max="14874" width="5.77734375" customWidth="1"/>
    <col min="15105" max="15105" width="2.21875" customWidth="1"/>
    <col min="15106" max="15106" width="5.44140625" customWidth="1"/>
    <col min="15107" max="15107" width="3.77734375" customWidth="1"/>
    <col min="15108" max="15108" width="4.77734375" customWidth="1"/>
    <col min="15109" max="15109" width="5.77734375" customWidth="1"/>
    <col min="15110" max="15110" width="3.77734375" customWidth="1"/>
    <col min="15111" max="15111" width="4.77734375" customWidth="1"/>
    <col min="15112" max="15112" width="5.77734375" customWidth="1"/>
    <col min="15113" max="15113" width="3.77734375" customWidth="1"/>
    <col min="15114" max="15114" width="4.77734375" customWidth="1"/>
    <col min="15115" max="15115" width="5.77734375" customWidth="1"/>
    <col min="15116" max="15116" width="3.77734375" customWidth="1"/>
    <col min="15117" max="15117" width="4.77734375" customWidth="1"/>
    <col min="15118" max="15118" width="5.77734375" customWidth="1"/>
    <col min="15119" max="15119" width="3.77734375" customWidth="1"/>
    <col min="15120" max="15120" width="4.77734375" customWidth="1"/>
    <col min="15121" max="15121" width="5.77734375" customWidth="1"/>
    <col min="15122" max="15122" width="3.77734375" customWidth="1"/>
    <col min="15123" max="15123" width="4.77734375" customWidth="1"/>
    <col min="15124" max="15124" width="5.77734375" customWidth="1"/>
    <col min="15125" max="15125" width="3.77734375" customWidth="1"/>
    <col min="15126" max="15126" width="4.77734375" customWidth="1"/>
    <col min="15127" max="15127" width="5.77734375" customWidth="1"/>
    <col min="15128" max="15128" width="3.77734375" customWidth="1"/>
    <col min="15129" max="15129" width="4.77734375" customWidth="1"/>
    <col min="15130" max="15130" width="5.77734375" customWidth="1"/>
    <col min="15361" max="15361" width="2.21875" customWidth="1"/>
    <col min="15362" max="15362" width="5.44140625" customWidth="1"/>
    <col min="15363" max="15363" width="3.77734375" customWidth="1"/>
    <col min="15364" max="15364" width="4.77734375" customWidth="1"/>
    <col min="15365" max="15365" width="5.77734375" customWidth="1"/>
    <col min="15366" max="15366" width="3.77734375" customWidth="1"/>
    <col min="15367" max="15367" width="4.77734375" customWidth="1"/>
    <col min="15368" max="15368" width="5.77734375" customWidth="1"/>
    <col min="15369" max="15369" width="3.77734375" customWidth="1"/>
    <col min="15370" max="15370" width="4.77734375" customWidth="1"/>
    <col min="15371" max="15371" width="5.77734375" customWidth="1"/>
    <col min="15372" max="15372" width="3.77734375" customWidth="1"/>
    <col min="15373" max="15373" width="4.77734375" customWidth="1"/>
    <col min="15374" max="15374" width="5.77734375" customWidth="1"/>
    <col min="15375" max="15375" width="3.77734375" customWidth="1"/>
    <col min="15376" max="15376" width="4.77734375" customWidth="1"/>
    <col min="15377" max="15377" width="5.77734375" customWidth="1"/>
    <col min="15378" max="15378" width="3.77734375" customWidth="1"/>
    <col min="15379" max="15379" width="4.77734375" customWidth="1"/>
    <col min="15380" max="15380" width="5.77734375" customWidth="1"/>
    <col min="15381" max="15381" width="3.77734375" customWidth="1"/>
    <col min="15382" max="15382" width="4.77734375" customWidth="1"/>
    <col min="15383" max="15383" width="5.77734375" customWidth="1"/>
    <col min="15384" max="15384" width="3.77734375" customWidth="1"/>
    <col min="15385" max="15385" width="4.77734375" customWidth="1"/>
    <col min="15386" max="15386" width="5.77734375" customWidth="1"/>
    <col min="15617" max="15617" width="2.21875" customWidth="1"/>
    <col min="15618" max="15618" width="5.44140625" customWidth="1"/>
    <col min="15619" max="15619" width="3.77734375" customWidth="1"/>
    <col min="15620" max="15620" width="4.77734375" customWidth="1"/>
    <col min="15621" max="15621" width="5.77734375" customWidth="1"/>
    <col min="15622" max="15622" width="3.77734375" customWidth="1"/>
    <col min="15623" max="15623" width="4.77734375" customWidth="1"/>
    <col min="15624" max="15624" width="5.77734375" customWidth="1"/>
    <col min="15625" max="15625" width="3.77734375" customWidth="1"/>
    <col min="15626" max="15626" width="4.77734375" customWidth="1"/>
    <col min="15627" max="15627" width="5.77734375" customWidth="1"/>
    <col min="15628" max="15628" width="3.77734375" customWidth="1"/>
    <col min="15629" max="15629" width="4.77734375" customWidth="1"/>
    <col min="15630" max="15630" width="5.77734375" customWidth="1"/>
    <col min="15631" max="15631" width="3.77734375" customWidth="1"/>
    <col min="15632" max="15632" width="4.77734375" customWidth="1"/>
    <col min="15633" max="15633" width="5.77734375" customWidth="1"/>
    <col min="15634" max="15634" width="3.77734375" customWidth="1"/>
    <col min="15635" max="15635" width="4.77734375" customWidth="1"/>
    <col min="15636" max="15636" width="5.77734375" customWidth="1"/>
    <col min="15637" max="15637" width="3.77734375" customWidth="1"/>
    <col min="15638" max="15638" width="4.77734375" customWidth="1"/>
    <col min="15639" max="15639" width="5.77734375" customWidth="1"/>
    <col min="15640" max="15640" width="3.77734375" customWidth="1"/>
    <col min="15641" max="15641" width="4.77734375" customWidth="1"/>
    <col min="15642" max="15642" width="5.77734375" customWidth="1"/>
    <col min="15873" max="15873" width="2.21875" customWidth="1"/>
    <col min="15874" max="15874" width="5.44140625" customWidth="1"/>
    <col min="15875" max="15875" width="3.77734375" customWidth="1"/>
    <col min="15876" max="15876" width="4.77734375" customWidth="1"/>
    <col min="15877" max="15877" width="5.77734375" customWidth="1"/>
    <col min="15878" max="15878" width="3.77734375" customWidth="1"/>
    <col min="15879" max="15879" width="4.77734375" customWidth="1"/>
    <col min="15880" max="15880" width="5.77734375" customWidth="1"/>
    <col min="15881" max="15881" width="3.77734375" customWidth="1"/>
    <col min="15882" max="15882" width="4.77734375" customWidth="1"/>
    <col min="15883" max="15883" width="5.77734375" customWidth="1"/>
    <col min="15884" max="15884" width="3.77734375" customWidth="1"/>
    <col min="15885" max="15885" width="4.77734375" customWidth="1"/>
    <col min="15886" max="15886" width="5.77734375" customWidth="1"/>
    <col min="15887" max="15887" width="3.77734375" customWidth="1"/>
    <col min="15888" max="15888" width="4.77734375" customWidth="1"/>
    <col min="15889" max="15889" width="5.77734375" customWidth="1"/>
    <col min="15890" max="15890" width="3.77734375" customWidth="1"/>
    <col min="15891" max="15891" width="4.77734375" customWidth="1"/>
    <col min="15892" max="15892" width="5.77734375" customWidth="1"/>
    <col min="15893" max="15893" width="3.77734375" customWidth="1"/>
    <col min="15894" max="15894" width="4.77734375" customWidth="1"/>
    <col min="15895" max="15895" width="5.77734375" customWidth="1"/>
    <col min="15896" max="15896" width="3.77734375" customWidth="1"/>
    <col min="15897" max="15897" width="4.77734375" customWidth="1"/>
    <col min="15898" max="15898" width="5.77734375" customWidth="1"/>
    <col min="16129" max="16129" width="2.21875" customWidth="1"/>
    <col min="16130" max="16130" width="5.44140625" customWidth="1"/>
    <col min="16131" max="16131" width="3.77734375" customWidth="1"/>
    <col min="16132" max="16132" width="4.77734375" customWidth="1"/>
    <col min="16133" max="16133" width="5.77734375" customWidth="1"/>
    <col min="16134" max="16134" width="3.77734375" customWidth="1"/>
    <col min="16135" max="16135" width="4.77734375" customWidth="1"/>
    <col min="16136" max="16136" width="5.77734375" customWidth="1"/>
    <col min="16137" max="16137" width="3.77734375" customWidth="1"/>
    <col min="16138" max="16138" width="4.77734375" customWidth="1"/>
    <col min="16139" max="16139" width="5.77734375" customWidth="1"/>
    <col min="16140" max="16140" width="3.77734375" customWidth="1"/>
    <col min="16141" max="16141" width="4.77734375" customWidth="1"/>
    <col min="16142" max="16142" width="5.77734375" customWidth="1"/>
    <col min="16143" max="16143" width="3.77734375" customWidth="1"/>
    <col min="16144" max="16144" width="4.77734375" customWidth="1"/>
    <col min="16145" max="16145" width="5.77734375" customWidth="1"/>
    <col min="16146" max="16146" width="3.77734375" customWidth="1"/>
    <col min="16147" max="16147" width="4.77734375" customWidth="1"/>
    <col min="16148" max="16148" width="5.77734375" customWidth="1"/>
    <col min="16149" max="16149" width="3.77734375" customWidth="1"/>
    <col min="16150" max="16150" width="4.77734375" customWidth="1"/>
    <col min="16151" max="16151" width="5.77734375" customWidth="1"/>
    <col min="16152" max="16152" width="3.77734375" customWidth="1"/>
    <col min="16153" max="16153" width="4.77734375" customWidth="1"/>
    <col min="16154" max="16154" width="5.77734375" customWidth="1"/>
  </cols>
  <sheetData>
    <row r="2" spans="1:26" s="9" customFormat="1" ht="45" customHeight="1" thickBot="1">
      <c r="A2" s="52"/>
      <c r="B2" s="10"/>
      <c r="C2" s="10"/>
      <c r="D2" s="10"/>
      <c r="E2" s="113" t="s">
        <v>65</v>
      </c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49" t="s">
        <v>19</v>
      </c>
      <c r="V2" s="49"/>
      <c r="W2" s="49"/>
      <c r="X2" s="49"/>
      <c r="Y2" s="49"/>
      <c r="Z2" s="49"/>
    </row>
    <row r="3" spans="1:26" s="9" customFormat="1" ht="14.25" thickTop="1">
      <c r="A3" s="52"/>
      <c r="B3" s="122"/>
      <c r="C3" s="122"/>
      <c r="D3" s="10"/>
      <c r="E3" s="10"/>
      <c r="F3" s="108" t="s">
        <v>66</v>
      </c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"/>
      <c r="U3" s="10"/>
      <c r="V3" s="10"/>
      <c r="W3" s="10"/>
      <c r="X3" s="10"/>
      <c r="Y3" s="10"/>
      <c r="Z3" s="10"/>
    </row>
    <row r="4" spans="1:26" s="9" customFormat="1" ht="15.75" customHeight="1">
      <c r="A4" s="52"/>
      <c r="B4" s="67"/>
      <c r="C4" s="67"/>
      <c r="D4" s="10"/>
      <c r="E4" s="10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10"/>
      <c r="U4" s="10"/>
      <c r="V4" s="10"/>
      <c r="W4" s="10"/>
      <c r="X4" s="10"/>
      <c r="Y4" s="10"/>
      <c r="Z4" s="10"/>
    </row>
    <row r="5" spans="1:26" ht="18" customHeight="1">
      <c r="B5" s="123" t="s">
        <v>60</v>
      </c>
      <c r="C5" s="123"/>
      <c r="D5" s="123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B6" s="7" t="s">
        <v>6</v>
      </c>
      <c r="C6" s="2"/>
      <c r="D6" s="3" t="s">
        <v>7</v>
      </c>
      <c r="E6" s="4"/>
      <c r="F6" s="2"/>
      <c r="G6" s="3" t="s">
        <v>10</v>
      </c>
      <c r="H6" s="4"/>
      <c r="I6" s="2"/>
      <c r="J6" s="3" t="s">
        <v>0</v>
      </c>
      <c r="K6" s="4"/>
      <c r="L6" s="2"/>
      <c r="M6" s="3" t="s">
        <v>12</v>
      </c>
      <c r="N6" s="4"/>
      <c r="O6" s="2"/>
      <c r="P6" s="3" t="s">
        <v>1</v>
      </c>
      <c r="Q6" s="4"/>
      <c r="R6" s="2"/>
      <c r="S6" s="3" t="s">
        <v>2</v>
      </c>
      <c r="T6" s="4"/>
      <c r="U6" s="2"/>
      <c r="V6" s="3" t="s">
        <v>13</v>
      </c>
      <c r="W6" s="4"/>
      <c r="X6" s="2"/>
      <c r="Y6" s="3" t="s">
        <v>8</v>
      </c>
      <c r="Z6" s="4"/>
    </row>
    <row r="7" spans="1:26" ht="14.25" thickBot="1">
      <c r="B7" s="6" t="s">
        <v>20</v>
      </c>
      <c r="C7" s="5" t="s">
        <v>3</v>
      </c>
      <c r="D7" s="5" t="s">
        <v>9</v>
      </c>
      <c r="E7" s="5" t="s">
        <v>4</v>
      </c>
      <c r="F7" s="5" t="s">
        <v>3</v>
      </c>
      <c r="G7" s="5" t="s">
        <v>9</v>
      </c>
      <c r="H7" s="5" t="s">
        <v>4</v>
      </c>
      <c r="I7" s="5" t="s">
        <v>3</v>
      </c>
      <c r="J7" s="5" t="s">
        <v>9</v>
      </c>
      <c r="K7" s="5" t="s">
        <v>4</v>
      </c>
      <c r="L7" s="5" t="s">
        <v>3</v>
      </c>
      <c r="M7" s="5" t="s">
        <v>9</v>
      </c>
      <c r="N7" s="5" t="s">
        <v>4</v>
      </c>
      <c r="O7" s="5" t="s">
        <v>3</v>
      </c>
      <c r="P7" s="5" t="s">
        <v>9</v>
      </c>
      <c r="Q7" s="5" t="s">
        <v>4</v>
      </c>
      <c r="R7" s="5" t="s">
        <v>3</v>
      </c>
      <c r="S7" s="5" t="s">
        <v>9</v>
      </c>
      <c r="T7" s="5" t="s">
        <v>4</v>
      </c>
      <c r="U7" s="5" t="s">
        <v>3</v>
      </c>
      <c r="V7" s="5" t="s">
        <v>9</v>
      </c>
      <c r="W7" s="5" t="s">
        <v>4</v>
      </c>
      <c r="X7" s="5" t="s">
        <v>3</v>
      </c>
      <c r="Y7" s="5" t="s">
        <v>9</v>
      </c>
      <c r="Z7" s="5" t="s">
        <v>4</v>
      </c>
    </row>
    <row r="8" spans="1:26" s="45" customFormat="1" ht="13.5" customHeight="1" thickTop="1">
      <c r="A8" s="109">
        <v>1</v>
      </c>
      <c r="B8" s="12" t="s">
        <v>14</v>
      </c>
      <c r="C8" s="24" t="str">
        <f>[27]결승기록지!$C$11</f>
        <v>김은섭</v>
      </c>
      <c r="D8" s="25" t="str">
        <f>[27]결승기록지!$E$11</f>
        <v>서울체육고</v>
      </c>
      <c r="E8" s="26" t="str">
        <f>[27]결승기록지!$F$11</f>
        <v>11.01</v>
      </c>
      <c r="F8" s="86" t="str">
        <f>[27]결승기록지!$C$12</f>
        <v>조민우</v>
      </c>
      <c r="G8" s="25" t="str">
        <f>[27]결승기록지!$E$12</f>
        <v>충북체육고</v>
      </c>
      <c r="H8" s="26" t="str">
        <f>[27]결승기록지!$F$12</f>
        <v>11.11</v>
      </c>
      <c r="I8" s="86" t="str">
        <f>[27]결승기록지!$C$13</f>
        <v>최현수</v>
      </c>
      <c r="J8" s="25" t="str">
        <f>[27]결승기록지!$E$13</f>
        <v>경복고</v>
      </c>
      <c r="K8" s="87" t="str">
        <f>[27]결승기록지!$F$13</f>
        <v>11.13</v>
      </c>
      <c r="L8" s="86" t="str">
        <f>[27]결승기록지!$C$14</f>
        <v>이승복</v>
      </c>
      <c r="M8" s="25" t="str">
        <f>[27]결승기록지!$E$14</f>
        <v>용인고</v>
      </c>
      <c r="N8" s="26" t="str">
        <f>[27]결승기록지!$F$14</f>
        <v>11.24</v>
      </c>
      <c r="O8" s="86" t="str">
        <f>[27]결승기록지!$C$15</f>
        <v>김민우</v>
      </c>
      <c r="P8" s="25" t="str">
        <f>[27]결승기록지!$E$15</f>
        <v>인천체육고</v>
      </c>
      <c r="Q8" s="26" t="str">
        <f>[27]결승기록지!$F$15</f>
        <v>11.32</v>
      </c>
      <c r="R8" s="86" t="str">
        <f>[27]결승기록지!$C$16</f>
        <v>김문섭</v>
      </c>
      <c r="S8" s="25" t="str">
        <f>[27]결승기록지!$E$16</f>
        <v>인천체육고</v>
      </c>
      <c r="T8" s="26" t="str">
        <f>[27]결승기록지!$F$16</f>
        <v>11.38</v>
      </c>
      <c r="U8" s="86" t="str">
        <f>[27]결승기록지!$C$17</f>
        <v>고인성</v>
      </c>
      <c r="V8" s="25" t="str">
        <f>[27]결승기록지!$E$17</f>
        <v>대전체육고</v>
      </c>
      <c r="W8" s="26" t="str">
        <f>[27]결승기록지!$F$17</f>
        <v>11.39</v>
      </c>
      <c r="X8" s="86"/>
      <c r="Y8" s="25"/>
      <c r="Z8" s="26"/>
    </row>
    <row r="9" spans="1:26" s="45" customFormat="1" ht="13.5" customHeight="1">
      <c r="A9" s="109"/>
      <c r="B9" s="23" t="s">
        <v>21</v>
      </c>
      <c r="C9" s="37"/>
      <c r="D9" s="38" t="str">
        <f>[27]결승기록지!$G$8</f>
        <v>0.2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39"/>
    </row>
    <row r="10" spans="1:26" s="45" customFormat="1" ht="13.5" customHeight="1">
      <c r="A10" s="51">
        <v>2</v>
      </c>
      <c r="B10" s="15" t="s">
        <v>44</v>
      </c>
      <c r="C10" s="27" t="str">
        <f>[28]결승기록지!$C$11</f>
        <v>조영제</v>
      </c>
      <c r="D10" s="28" t="str">
        <f>[28]결승기록지!$E$11</f>
        <v>문산수억고</v>
      </c>
      <c r="E10" s="29" t="str">
        <f>[28]결승기록지!$F$11</f>
        <v>49.99</v>
      </c>
      <c r="F10" s="88" t="str">
        <f>[28]결승기록지!$C$12</f>
        <v>고재혁</v>
      </c>
      <c r="G10" s="28" t="str">
        <f>[28]결승기록지!$E$12</f>
        <v>남녕고</v>
      </c>
      <c r="H10" s="29" t="str">
        <f>[28]결승기록지!$F$12</f>
        <v>50.94</v>
      </c>
      <c r="I10" s="88" t="str">
        <f>[28]결승기록지!$C$13</f>
        <v>김준민</v>
      </c>
      <c r="J10" s="28" t="str">
        <f>[28]결승기록지!$E$13</f>
        <v>서울체육고</v>
      </c>
      <c r="K10" s="29" t="str">
        <f>[28]결승기록지!$F$13</f>
        <v>51.42</v>
      </c>
      <c r="L10" s="88" t="str">
        <f>[28]결승기록지!$C$14</f>
        <v>김현</v>
      </c>
      <c r="M10" s="28" t="str">
        <f>[28]결승기록지!$E$14</f>
        <v>동인천고</v>
      </c>
      <c r="N10" s="29" t="str">
        <f>[28]결승기록지!$F$14</f>
        <v>52.64</v>
      </c>
      <c r="O10" s="88" t="str">
        <f>[28]결승기록지!$C$15</f>
        <v>김정윤</v>
      </c>
      <c r="P10" s="28" t="str">
        <f>[28]결승기록지!$E$15</f>
        <v>경남체육고</v>
      </c>
      <c r="Q10" s="29" t="str">
        <f>[28]결승기록지!$F$15</f>
        <v>52.81</v>
      </c>
      <c r="R10" s="88" t="str">
        <f>[28]결승기록지!$C$16</f>
        <v>임동건</v>
      </c>
      <c r="S10" s="28" t="str">
        <f>[28]결승기록지!$E$16</f>
        <v>충북체육고</v>
      </c>
      <c r="T10" s="29" t="str">
        <f>[28]결승기록지!$F$16</f>
        <v>57.29</v>
      </c>
      <c r="U10" s="88"/>
      <c r="V10" s="28"/>
      <c r="W10" s="29"/>
      <c r="X10" s="88"/>
      <c r="Y10" s="28"/>
      <c r="Z10" s="29"/>
    </row>
    <row r="11" spans="1:26" s="45" customFormat="1" ht="13.5" customHeight="1">
      <c r="A11" s="51">
        <v>3</v>
      </c>
      <c r="B11" s="16" t="s">
        <v>24</v>
      </c>
      <c r="C11" s="89" t="str">
        <f>[29]결승기록지!$C$11</f>
        <v>김지환</v>
      </c>
      <c r="D11" s="33" t="str">
        <f>[29]결승기록지!$E$11</f>
        <v>양정고</v>
      </c>
      <c r="E11" s="90" t="str">
        <f>[29]결승기록지!$F$11</f>
        <v>1:56.58</v>
      </c>
      <c r="F11" s="89" t="str">
        <f>[29]결승기록지!$C$12</f>
        <v>김석현</v>
      </c>
      <c r="G11" s="33" t="str">
        <f>[29]결승기록지!$E$12</f>
        <v>대구체육고</v>
      </c>
      <c r="H11" s="90" t="str">
        <f>[29]결승기록지!$F$12</f>
        <v>1:56.95</v>
      </c>
      <c r="I11" s="89" t="str">
        <f>[29]결승기록지!$C$13</f>
        <v>김세현</v>
      </c>
      <c r="J11" s="33" t="str">
        <f>[29]결승기록지!$E$13</f>
        <v>은행고</v>
      </c>
      <c r="K11" s="90" t="str">
        <f>[29]결승기록지!$F$13</f>
        <v>2:01.10</v>
      </c>
      <c r="L11" s="89" t="str">
        <f>[29]결승기록지!$C$14</f>
        <v>한현수</v>
      </c>
      <c r="M11" s="33" t="str">
        <f>[29]결승기록지!$E$14</f>
        <v>남한고</v>
      </c>
      <c r="N11" s="91" t="str">
        <f>[29]결승기록지!$F$14</f>
        <v>2:03.05</v>
      </c>
      <c r="O11" s="89" t="str">
        <f>[29]결승기록지!$C$15</f>
        <v>이민찬</v>
      </c>
      <c r="P11" s="33" t="str">
        <f>[29]결승기록지!$E$15</f>
        <v>양정고</v>
      </c>
      <c r="Q11" s="90" t="str">
        <f>[29]결승기록지!$F$15</f>
        <v>2:03.06</v>
      </c>
      <c r="R11" s="89" t="str">
        <f>[29]결승기록지!$C$16</f>
        <v>유우진</v>
      </c>
      <c r="S11" s="33" t="str">
        <f>[29]결승기록지!$E$16</f>
        <v>배문고</v>
      </c>
      <c r="T11" s="90" t="str">
        <f>[29]결승기록지!$F$16</f>
        <v>2:07.86</v>
      </c>
      <c r="U11" s="89" t="str">
        <f>[29]결승기록지!$C$17</f>
        <v>서의동</v>
      </c>
      <c r="V11" s="33" t="str">
        <f>[29]결승기록지!$E$17</f>
        <v>대전체육고</v>
      </c>
      <c r="W11" s="90" t="str">
        <f>[29]결승기록지!$F$17</f>
        <v>2:16.41</v>
      </c>
      <c r="X11" s="89" t="str">
        <f>[29]결승기록지!$C$18</f>
        <v>변장혁</v>
      </c>
      <c r="Y11" s="33" t="str">
        <f>[29]결승기록지!$E$18</f>
        <v>울산스포츠과학고</v>
      </c>
      <c r="Z11" s="90" t="str">
        <f>[29]결승기록지!$F$18</f>
        <v>2:24.13</v>
      </c>
    </row>
    <row r="12" spans="1:26" s="45" customFormat="1" ht="13.5" customHeight="1">
      <c r="A12" s="51">
        <v>5</v>
      </c>
      <c r="B12" s="15" t="s">
        <v>46</v>
      </c>
      <c r="C12" s="27" t="str">
        <f>[30]결승기록지!$C$11</f>
        <v>김은혁</v>
      </c>
      <c r="D12" s="28" t="str">
        <f>[30]결승기록지!$E$11</f>
        <v>배문고</v>
      </c>
      <c r="E12" s="72" t="str">
        <f>[30]결승기록지!$F$11</f>
        <v>15:37.53</v>
      </c>
      <c r="F12" s="88" t="str">
        <f>[30]결승기록지!$C$12</f>
        <v>윤형준</v>
      </c>
      <c r="G12" s="28" t="str">
        <f>[30]결승기록지!$E$12</f>
        <v>경북체육고</v>
      </c>
      <c r="H12" s="72" t="str">
        <f>[30]결승기록지!$F$12</f>
        <v>15:53.95</v>
      </c>
      <c r="I12" s="88" t="str">
        <f>[30]결승기록지!$C$13</f>
        <v>김재현</v>
      </c>
      <c r="J12" s="28" t="str">
        <f>[30]결승기록지!$E$13</f>
        <v>배문고</v>
      </c>
      <c r="K12" s="72" t="str">
        <f>[30]결승기록지!$F$13</f>
        <v>15:54.82</v>
      </c>
      <c r="L12" s="88" t="str">
        <f>[30]결승기록지!$C$14</f>
        <v>김용빈</v>
      </c>
      <c r="M12" s="28" t="str">
        <f>[30]결승기록지!$E$14</f>
        <v>양정고</v>
      </c>
      <c r="N12" s="72" t="str">
        <f>[30]결승기록지!$F$14</f>
        <v>15:58.73</v>
      </c>
      <c r="O12" s="88" t="str">
        <f>[30]결승기록지!$C$15</f>
        <v>김태훈</v>
      </c>
      <c r="P12" s="28" t="str">
        <f>[30]결승기록지!$E$15</f>
        <v>단양고</v>
      </c>
      <c r="Q12" s="72" t="str">
        <f>[30]결승기록지!$F$15</f>
        <v>16:10.46</v>
      </c>
      <c r="R12" s="88" t="str">
        <f>[30]결승기록지!$C$16</f>
        <v>윤지수</v>
      </c>
      <c r="S12" s="28" t="str">
        <f>[30]결승기록지!$E$16</f>
        <v>양정고</v>
      </c>
      <c r="T12" s="72" t="str">
        <f>[30]결승기록지!$F$16</f>
        <v>16:24.03</v>
      </c>
      <c r="U12" s="88" t="str">
        <f>[30]결승기록지!$C$17</f>
        <v>박기범</v>
      </c>
      <c r="V12" s="28" t="str">
        <f>[30]결승기록지!$E$17</f>
        <v>인천체육고</v>
      </c>
      <c r="W12" s="72" t="str">
        <f>[30]결승기록지!$F$17</f>
        <v>16:31.18</v>
      </c>
      <c r="X12" s="88" t="str">
        <f>[30]결승기록지!$C$18</f>
        <v>임민철</v>
      </c>
      <c r="Y12" s="28" t="str">
        <f>[30]결승기록지!$E$18</f>
        <v>충남체육고</v>
      </c>
      <c r="Z12" s="72" t="str">
        <f>[30]결승기록지!$F$18</f>
        <v>16:51.01</v>
      </c>
    </row>
    <row r="13" spans="1:26" s="45" customFormat="1" ht="13.5" customHeight="1">
      <c r="A13" s="109">
        <v>2</v>
      </c>
      <c r="B13" s="14" t="s">
        <v>47</v>
      </c>
      <c r="C13" s="34" t="str">
        <f>[31]결승기록지!$C$11</f>
        <v>황의찬</v>
      </c>
      <c r="D13" s="35" t="str">
        <f>[31]결승기록지!$E$11</f>
        <v>경남체육고</v>
      </c>
      <c r="E13" s="36" t="str">
        <f>[31]결승기록지!$F$11</f>
        <v>15.17</v>
      </c>
      <c r="F13" s="73" t="str">
        <f>[31]결승기록지!$C$12</f>
        <v>최희태</v>
      </c>
      <c r="G13" s="35" t="str">
        <f>[31]결승기록지!$E$12</f>
        <v>대전체육고</v>
      </c>
      <c r="H13" s="36" t="str">
        <f>[31]결승기록지!$F$12</f>
        <v>15.86</v>
      </c>
      <c r="I13" s="73" t="str">
        <f>[31]결승기록지!$C$13</f>
        <v>이승민</v>
      </c>
      <c r="J13" s="35" t="str">
        <f>[31]결승기록지!$E$13</f>
        <v>신명고</v>
      </c>
      <c r="K13" s="36" t="str">
        <f>[31]결승기록지!$F$13</f>
        <v>17.02</v>
      </c>
      <c r="L13" s="73" t="str">
        <f>[31]결승기록지!$C$14</f>
        <v>이도근</v>
      </c>
      <c r="M13" s="35" t="str">
        <f>[31]결승기록지!$E$14</f>
        <v>신명고</v>
      </c>
      <c r="N13" s="36" t="str">
        <f>[31]결승기록지!$F$14</f>
        <v>17.21</v>
      </c>
      <c r="O13" s="73"/>
      <c r="P13" s="35"/>
      <c r="Q13" s="36"/>
      <c r="R13" s="73"/>
      <c r="S13" s="35"/>
      <c r="T13" s="36"/>
      <c r="U13" s="73"/>
      <c r="V13" s="35"/>
      <c r="W13" s="36"/>
      <c r="X13" s="73"/>
      <c r="Y13" s="35"/>
      <c r="Z13" s="36"/>
    </row>
    <row r="14" spans="1:26" s="45" customFormat="1" ht="13.5" customHeight="1">
      <c r="A14" s="109"/>
      <c r="B14" s="13" t="s">
        <v>21</v>
      </c>
      <c r="C14" s="37"/>
      <c r="D14" s="38" t="str">
        <f>[31]결승기록지!$G$8</f>
        <v>1.1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39"/>
    </row>
    <row r="15" spans="1:26" s="45" customFormat="1" ht="13.5" customHeight="1">
      <c r="A15" s="51">
        <v>2</v>
      </c>
      <c r="B15" s="15" t="s">
        <v>25</v>
      </c>
      <c r="C15" s="101" t="str">
        <f>[32]높이!$C$11</f>
        <v>하승훈</v>
      </c>
      <c r="D15" s="92" t="str">
        <f>[32]높이!$E$11</f>
        <v>대전체육고</v>
      </c>
      <c r="E15" s="55" t="s">
        <v>71</v>
      </c>
      <c r="F15" s="101"/>
      <c r="G15" s="92"/>
      <c r="H15" s="55"/>
      <c r="I15" s="27"/>
      <c r="J15" s="59"/>
      <c r="K15" s="29"/>
      <c r="L15" s="27"/>
      <c r="M15" s="92"/>
      <c r="N15" s="29"/>
      <c r="O15" s="27"/>
      <c r="P15" s="92"/>
      <c r="Q15" s="29"/>
      <c r="R15" s="27"/>
      <c r="S15" s="92"/>
      <c r="T15" s="29"/>
      <c r="U15" s="27"/>
      <c r="V15" s="59"/>
      <c r="W15" s="29"/>
      <c r="X15" s="27"/>
      <c r="Y15" s="59"/>
      <c r="Z15" s="29"/>
    </row>
    <row r="16" spans="1:26" s="45" customFormat="1" ht="13.5" customHeight="1">
      <c r="A16" s="109">
        <v>3</v>
      </c>
      <c r="B16" s="14" t="s">
        <v>26</v>
      </c>
      <c r="C16" s="34" t="str">
        <f>[32]멀리!$C$11</f>
        <v>박태양</v>
      </c>
      <c r="D16" s="35" t="str">
        <f>[32]멀리!$E$11</f>
        <v>충남체육고</v>
      </c>
      <c r="E16" s="36" t="str">
        <f>[32]멀리!$F$11</f>
        <v>6.69</v>
      </c>
      <c r="F16" s="73" t="str">
        <f>[32]멀리!$C$12</f>
        <v>조민재</v>
      </c>
      <c r="G16" s="35" t="str">
        <f>[32]멀리!$E$12</f>
        <v>경북체육고</v>
      </c>
      <c r="H16" s="36" t="str">
        <f>[32]멀리!$F$12</f>
        <v>6.47</v>
      </c>
      <c r="I16" s="73" t="str">
        <f>[32]멀리!$C$13</f>
        <v>정태식</v>
      </c>
      <c r="J16" s="35" t="str">
        <f>[32]멀리!$E$13</f>
        <v>인천체육고</v>
      </c>
      <c r="K16" s="36" t="str">
        <f>[32]멀리!$F$13</f>
        <v>6.37</v>
      </c>
      <c r="L16" s="73" t="str">
        <f>[32]멀리!$C$14</f>
        <v>오승민</v>
      </c>
      <c r="M16" s="35" t="str">
        <f>[32]멀리!$E$14</f>
        <v>소래고</v>
      </c>
      <c r="N16" s="36" t="str">
        <f>[32]멀리!$F$14</f>
        <v>6.34</v>
      </c>
      <c r="O16" s="73" t="str">
        <f>[32]멀리!$C$15</f>
        <v>송병찬</v>
      </c>
      <c r="P16" s="35" t="str">
        <f>[32]멀리!$E$15</f>
        <v>경복고</v>
      </c>
      <c r="Q16" s="36" t="str">
        <f>[32]멀리!$F$15</f>
        <v>6.07</v>
      </c>
      <c r="R16" s="73" t="str">
        <f>[32]멀리!$C$16</f>
        <v>이동규</v>
      </c>
      <c r="S16" s="35" t="str">
        <f>[32]멀리!$E$16</f>
        <v>인천체육고</v>
      </c>
      <c r="T16" s="36" t="str">
        <f>[32]멀리!$F$16</f>
        <v>5.98</v>
      </c>
      <c r="U16" s="73" t="str">
        <f>[32]멀리!$C$17</f>
        <v>김민찬</v>
      </c>
      <c r="V16" s="35" t="str">
        <f>[32]멀리!$E$17</f>
        <v>동광고</v>
      </c>
      <c r="W16" s="36" t="str">
        <f>[32]멀리!$F$17</f>
        <v>3.92</v>
      </c>
      <c r="X16" s="73"/>
      <c r="Y16" s="35"/>
      <c r="Z16" s="36"/>
    </row>
    <row r="17" spans="1:26" s="45" customFormat="1" ht="13.5" customHeight="1">
      <c r="A17" s="109"/>
      <c r="B17" s="13" t="s">
        <v>21</v>
      </c>
      <c r="C17" s="37"/>
      <c r="D17" s="38" t="str">
        <f>[32]멀리!$G$11</f>
        <v>-3.7</v>
      </c>
      <c r="E17" s="39"/>
      <c r="F17" s="40"/>
      <c r="G17" s="38" t="str">
        <f>[32]멀리!$G$12</f>
        <v>-0.4</v>
      </c>
      <c r="H17" s="39"/>
      <c r="I17" s="40"/>
      <c r="J17" s="40" t="str">
        <f>[32]멀리!$G$13</f>
        <v>-1.2</v>
      </c>
      <c r="K17" s="39"/>
      <c r="L17" s="40"/>
      <c r="M17" s="38" t="str">
        <f>[32]멀리!$G$14</f>
        <v>-.05</v>
      </c>
      <c r="N17" s="39"/>
      <c r="O17" s="40"/>
      <c r="P17" s="38" t="str">
        <f>[32]멀리!$G$15</f>
        <v>-1.6</v>
      </c>
      <c r="Q17" s="39"/>
      <c r="R17" s="40"/>
      <c r="S17" s="38" t="str">
        <f>[32]멀리!$G$16</f>
        <v>-1.9</v>
      </c>
      <c r="T17" s="93"/>
      <c r="U17" s="40"/>
      <c r="V17" s="40" t="str">
        <f>[32]멀리!$G$17</f>
        <v>-0.7</v>
      </c>
      <c r="W17" s="39"/>
      <c r="X17" s="40"/>
      <c r="Y17" s="40"/>
      <c r="Z17" s="39"/>
    </row>
    <row r="18" spans="1:26" s="45" customFormat="1" ht="13.5" customHeight="1">
      <c r="A18" s="51">
        <v>3</v>
      </c>
      <c r="B18" s="15" t="s">
        <v>67</v>
      </c>
      <c r="C18" s="27" t="str">
        <f>[32]창!$C$11</f>
        <v>신민수</v>
      </c>
      <c r="D18" s="28" t="str">
        <f>[32]창!$E$11</f>
        <v>충북체육고</v>
      </c>
      <c r="E18" s="60" t="str">
        <f>[32]창!$F$11</f>
        <v>61.31</v>
      </c>
      <c r="F18" s="88" t="str">
        <f>[32]창!$C$12</f>
        <v>정준석</v>
      </c>
      <c r="G18" s="28" t="str">
        <f>[32]창!$E$12</f>
        <v>인천체육고</v>
      </c>
      <c r="H18" s="29" t="str">
        <f>[32]창!$F$12</f>
        <v>57.57</v>
      </c>
      <c r="I18" s="88" t="str">
        <f>[32]창!$C$13</f>
        <v>박정오</v>
      </c>
      <c r="J18" s="28" t="str">
        <f>[32]창!$E$13</f>
        <v>경주고</v>
      </c>
      <c r="K18" s="29" t="str">
        <f>[32]창!$F$13</f>
        <v>45.16</v>
      </c>
      <c r="L18" s="88" t="str">
        <f>[32]창!$C$14</f>
        <v>허태영</v>
      </c>
      <c r="M18" s="28" t="str">
        <f>[32]창!$E$14</f>
        <v>경남체육고</v>
      </c>
      <c r="N18" s="29" t="str">
        <f>[32]창!$F$14</f>
        <v>41.22</v>
      </c>
      <c r="O18" s="88"/>
      <c r="P18" s="28"/>
      <c r="Q18" s="29"/>
      <c r="R18" s="88"/>
      <c r="S18" s="28"/>
      <c r="T18" s="29"/>
      <c r="U18" s="88"/>
      <c r="V18" s="28"/>
      <c r="W18" s="29"/>
      <c r="X18" s="88"/>
      <c r="Y18" s="28"/>
      <c r="Z18" s="29"/>
    </row>
    <row r="19" spans="1:26" ht="8.25" customHeight="1">
      <c r="A19" s="52"/>
    </row>
    <row r="20" spans="1:26" ht="8.25" customHeight="1">
      <c r="A20" s="52"/>
    </row>
    <row r="21" spans="1:26" ht="18" customHeight="1">
      <c r="A21" s="52"/>
      <c r="B21" s="123" t="s">
        <v>61</v>
      </c>
      <c r="C21" s="123"/>
      <c r="D21" s="12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>
      <c r="A22" s="52"/>
      <c r="B22" s="7" t="s">
        <v>29</v>
      </c>
      <c r="C22" s="2"/>
      <c r="D22" s="3" t="s">
        <v>30</v>
      </c>
      <c r="E22" s="4"/>
      <c r="F22" s="2"/>
      <c r="G22" s="3" t="s">
        <v>31</v>
      </c>
      <c r="H22" s="4"/>
      <c r="I22" s="2"/>
      <c r="J22" s="3" t="s">
        <v>32</v>
      </c>
      <c r="K22" s="4"/>
      <c r="L22" s="2"/>
      <c r="M22" s="3" t="s">
        <v>33</v>
      </c>
      <c r="N22" s="4"/>
      <c r="O22" s="2"/>
      <c r="P22" s="3" t="s">
        <v>34</v>
      </c>
      <c r="Q22" s="4"/>
      <c r="R22" s="2"/>
      <c r="S22" s="3" t="s">
        <v>35</v>
      </c>
      <c r="T22" s="4"/>
      <c r="U22" s="2"/>
      <c r="V22" s="3" t="s">
        <v>36</v>
      </c>
      <c r="W22" s="4"/>
      <c r="X22" s="2"/>
      <c r="Y22" s="3" t="s">
        <v>37</v>
      </c>
      <c r="Z22" s="4"/>
    </row>
    <row r="23" spans="1:26" ht="14.25" thickBot="1">
      <c r="A23" s="52"/>
      <c r="B23" s="6" t="s">
        <v>38</v>
      </c>
      <c r="C23" s="5" t="s">
        <v>39</v>
      </c>
      <c r="D23" s="5" t="s">
        <v>40</v>
      </c>
      <c r="E23" s="5" t="s">
        <v>41</v>
      </c>
      <c r="F23" s="5" t="s">
        <v>39</v>
      </c>
      <c r="G23" s="5" t="s">
        <v>40</v>
      </c>
      <c r="H23" s="5" t="s">
        <v>41</v>
      </c>
      <c r="I23" s="5" t="s">
        <v>39</v>
      </c>
      <c r="J23" s="5" t="s">
        <v>40</v>
      </c>
      <c r="K23" s="5" t="s">
        <v>41</v>
      </c>
      <c r="L23" s="5" t="s">
        <v>39</v>
      </c>
      <c r="M23" s="5" t="s">
        <v>40</v>
      </c>
      <c r="N23" s="5" t="s">
        <v>41</v>
      </c>
      <c r="O23" s="5" t="s">
        <v>39</v>
      </c>
      <c r="P23" s="5" t="s">
        <v>40</v>
      </c>
      <c r="Q23" s="5" t="s">
        <v>41</v>
      </c>
      <c r="R23" s="5" t="s">
        <v>39</v>
      </c>
      <c r="S23" s="5" t="s">
        <v>40</v>
      </c>
      <c r="T23" s="5" t="s">
        <v>41</v>
      </c>
      <c r="U23" s="5" t="s">
        <v>39</v>
      </c>
      <c r="V23" s="5" t="s">
        <v>40</v>
      </c>
      <c r="W23" s="5" t="s">
        <v>41</v>
      </c>
      <c r="X23" s="5" t="s">
        <v>39</v>
      </c>
      <c r="Y23" s="5" t="s">
        <v>40</v>
      </c>
      <c r="Z23" s="5" t="s">
        <v>41</v>
      </c>
    </row>
    <row r="24" spans="1:26" s="45" customFormat="1" ht="13.5" customHeight="1" thickTop="1">
      <c r="A24" s="109">
        <v>1</v>
      </c>
      <c r="B24" s="12" t="s">
        <v>14</v>
      </c>
      <c r="C24" s="24" t="str">
        <f>[33]결승기록지!$C$11</f>
        <v>최지현</v>
      </c>
      <c r="D24" s="25" t="str">
        <f>[33]결승기록지!$E$11</f>
        <v>대전체육고</v>
      </c>
      <c r="E24" s="94" t="str">
        <f>[33]결승기록지!$F$11</f>
        <v>12.58</v>
      </c>
      <c r="F24" s="24" t="str">
        <f>[33]결승기록지!$C$12</f>
        <v>신가영</v>
      </c>
      <c r="G24" s="25" t="str">
        <f>[33]결승기록지!$E$12</f>
        <v>경북체육고</v>
      </c>
      <c r="H24" s="26" t="str">
        <f>[33]결승기록지!$F$12</f>
        <v>12.58</v>
      </c>
      <c r="I24" s="86" t="str">
        <f>[33]결승기록지!$C$13</f>
        <v>강수연</v>
      </c>
      <c r="J24" s="25" t="str">
        <f>[33]결승기록지!$E$13</f>
        <v>서울체육고</v>
      </c>
      <c r="K24" s="94" t="str">
        <f>[33]결승기록지!$F$13</f>
        <v>13.00</v>
      </c>
      <c r="L24" s="24" t="str">
        <f>[33]결승기록지!$C$14</f>
        <v>모상희</v>
      </c>
      <c r="M24" s="25" t="str">
        <f>[33]결승기록지!$E$14</f>
        <v>소래고</v>
      </c>
      <c r="N24" s="26" t="str">
        <f>[33]결승기록지!$F$14</f>
        <v>13.51</v>
      </c>
      <c r="O24" s="86" t="str">
        <f>[33]결승기록지!$C$15</f>
        <v>장정민</v>
      </c>
      <c r="P24" s="25" t="str">
        <f>[33]결승기록지!$E$15</f>
        <v>경남체육고</v>
      </c>
      <c r="Q24" s="94" t="str">
        <f>[33]결승기록지!$F$15</f>
        <v>13.72</v>
      </c>
      <c r="R24" s="24"/>
      <c r="S24" s="25"/>
      <c r="T24" s="26"/>
      <c r="U24" s="86"/>
      <c r="V24" s="25"/>
      <c r="W24" s="81"/>
      <c r="X24" s="86"/>
      <c r="Y24" s="25"/>
      <c r="Z24" s="26"/>
    </row>
    <row r="25" spans="1:26" s="45" customFormat="1" ht="13.5" customHeight="1">
      <c r="A25" s="109"/>
      <c r="B25" s="23" t="s">
        <v>5</v>
      </c>
      <c r="C25" s="37"/>
      <c r="D25" s="38" t="str">
        <f>[33]결승기록지!$G$8</f>
        <v>0.2</v>
      </c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39"/>
    </row>
    <row r="26" spans="1:26" s="45" customFormat="1" ht="13.5" customHeight="1">
      <c r="A26" s="51">
        <v>2</v>
      </c>
      <c r="B26" s="15" t="s">
        <v>11</v>
      </c>
      <c r="C26" s="27" t="str">
        <f>[34]결승기록지!$C$11</f>
        <v>박우림</v>
      </c>
      <c r="D26" s="28" t="str">
        <f>[34]결승기록지!$E$11</f>
        <v>속초여자고</v>
      </c>
      <c r="E26" s="95" t="str">
        <f>[34]결승기록지!$F$11</f>
        <v>1:01.40</v>
      </c>
      <c r="F26" s="27" t="str">
        <f>[34]결승기록지!$C$12</f>
        <v>황보라</v>
      </c>
      <c r="G26" s="28" t="str">
        <f>[34]결승기록지!$E$12</f>
        <v>충남드론항공고</v>
      </c>
      <c r="H26" s="72" t="str">
        <f>[34]결승기록지!$F$12</f>
        <v>1:02.27</v>
      </c>
      <c r="I26" s="88" t="str">
        <f>[34]결승기록지!$C$13</f>
        <v>임주영</v>
      </c>
      <c r="J26" s="28" t="str">
        <f>[34]결승기록지!$E$13</f>
        <v>충북체육고</v>
      </c>
      <c r="K26" s="96" t="str">
        <f>[34]결승기록지!$F$13</f>
        <v>1:02.92</v>
      </c>
      <c r="L26" s="27" t="str">
        <f>[34]결승기록지!$C$14</f>
        <v>황예지</v>
      </c>
      <c r="M26" s="28" t="str">
        <f>[34]결승기록지!$E$14</f>
        <v>소래고</v>
      </c>
      <c r="N26" s="72" t="str">
        <f>[34]결승기록지!$F$14</f>
        <v>1:05.60</v>
      </c>
      <c r="O26" s="88" t="str">
        <f>[34]결승기록지!$C$15</f>
        <v>이재원</v>
      </c>
      <c r="P26" s="28" t="str">
        <f>[34]결승기록지!$E$15</f>
        <v>서울체육고</v>
      </c>
      <c r="Q26" s="96" t="str">
        <f>[34]결승기록지!$F$15</f>
        <v>1:06.29</v>
      </c>
      <c r="R26" s="27" t="str">
        <f>[34]결승기록지!$C$16</f>
        <v>이혜정</v>
      </c>
      <c r="S26" s="28" t="str">
        <f>[34]결승기록지!$E$16</f>
        <v>충남체육고</v>
      </c>
      <c r="T26" s="72" t="str">
        <f>[34]결승기록지!$F$16</f>
        <v>1:09.78</v>
      </c>
      <c r="U26" s="88"/>
      <c r="V26" s="28"/>
      <c r="W26" s="29"/>
      <c r="X26" s="88"/>
      <c r="Y26" s="28"/>
      <c r="Z26" s="29"/>
    </row>
    <row r="27" spans="1:26" s="45" customFormat="1" ht="13.5" customHeight="1">
      <c r="A27" s="51">
        <v>3</v>
      </c>
      <c r="B27" s="16" t="s">
        <v>18</v>
      </c>
      <c r="C27" s="27" t="str">
        <f>[35]결승기록지!$C$11</f>
        <v>김휘경</v>
      </c>
      <c r="D27" s="28" t="str">
        <f>[35]결승기록지!$E$11</f>
        <v>오류고</v>
      </c>
      <c r="E27" s="29" t="str">
        <f>[35]결승기록지!$F$11</f>
        <v>2:24.61</v>
      </c>
      <c r="F27" s="88" t="str">
        <f>[35]결승기록지!$C$12</f>
        <v>조수빈</v>
      </c>
      <c r="G27" s="28" t="str">
        <f>[35]결승기록지!$E$12</f>
        <v>전북체육고</v>
      </c>
      <c r="H27" s="95" t="str">
        <f>[35]결승기록지!$F$12</f>
        <v>2:24.96</v>
      </c>
      <c r="I27" s="27" t="str">
        <f>[35]결승기록지!$C$13</f>
        <v>노지영</v>
      </c>
      <c r="J27" s="28" t="str">
        <f>[35]결승기록지!$E$13</f>
        <v>속초여자고</v>
      </c>
      <c r="K27" s="29" t="str">
        <f>[35]결승기록지!$F$13</f>
        <v>2:29.10</v>
      </c>
      <c r="L27" s="88" t="str">
        <f>[35]결승기록지!$C$14</f>
        <v>이예은</v>
      </c>
      <c r="M27" s="28" t="str">
        <f>[35]결승기록지!$E$14</f>
        <v>오류고</v>
      </c>
      <c r="N27" s="29" t="str">
        <f>[35]결승기록지!$F$14</f>
        <v>2:30.17</v>
      </c>
      <c r="O27" s="88" t="str">
        <f>[35]결승기록지!$C$15</f>
        <v>정윤서</v>
      </c>
      <c r="P27" s="28" t="str">
        <f>[35]결승기록지!$E$15</f>
        <v>울산스포츠과학고</v>
      </c>
      <c r="Q27" s="95" t="str">
        <f>[35]결승기록지!$F$15</f>
        <v>2:33.36</v>
      </c>
      <c r="R27" s="27" t="str">
        <f>[35]결승기록지!$C$16</f>
        <v>김세영</v>
      </c>
      <c r="S27" s="28" t="str">
        <f>[35]결승기록지!$E$16</f>
        <v>남한고</v>
      </c>
      <c r="T27" s="29" t="str">
        <f>[35]결승기록지!$F$16</f>
        <v>2:41.25</v>
      </c>
      <c r="U27" s="88" t="str">
        <f>[35]결승기록지!$C$17</f>
        <v>황혜빈</v>
      </c>
      <c r="V27" s="28" t="str">
        <f>[35]결승기록지!$E$17</f>
        <v>속초여자고</v>
      </c>
      <c r="W27" s="29" t="str">
        <f>[35]결승기록지!$F$17</f>
        <v>2:47.27</v>
      </c>
      <c r="X27" s="88"/>
      <c r="Y27" s="28"/>
      <c r="Z27" s="29"/>
    </row>
    <row r="28" spans="1:26" s="45" customFormat="1" ht="13.5" customHeight="1">
      <c r="A28" s="51">
        <v>1</v>
      </c>
      <c r="B28" s="15" t="s">
        <v>46</v>
      </c>
      <c r="C28" s="27" t="str">
        <f>[36]결승기록지!$C$11</f>
        <v>홍해인</v>
      </c>
      <c r="D28" s="28" t="str">
        <f>[36]결승기록지!$E$11</f>
        <v>천안쌍용고</v>
      </c>
      <c r="E28" s="96" t="str">
        <f>[36]결승기록지!$F$11</f>
        <v>19:22.53</v>
      </c>
      <c r="F28" s="27" t="str">
        <f>[36]결승기록지!$C$12</f>
        <v>박은서</v>
      </c>
      <c r="G28" s="28" t="str">
        <f>[36]결승기록지!$E$12</f>
        <v>인천체육고</v>
      </c>
      <c r="H28" s="72" t="str">
        <f>[36]결승기록지!$F$12</f>
        <v>20:49.92</v>
      </c>
      <c r="I28" s="88" t="str">
        <f>[36]결승기록지!$C$13</f>
        <v>전은재</v>
      </c>
      <c r="J28" s="28" t="str">
        <f>[36]결승기록지!$E$13</f>
        <v>영광공업고</v>
      </c>
      <c r="K28" s="96" t="str">
        <f>[36]결승기록지!$F$13</f>
        <v>22:25.44</v>
      </c>
      <c r="L28" s="27"/>
      <c r="M28" s="28"/>
      <c r="N28" s="72"/>
      <c r="O28" s="88"/>
      <c r="P28" s="28"/>
      <c r="Q28" s="96"/>
      <c r="R28" s="27"/>
      <c r="S28" s="28"/>
      <c r="T28" s="72"/>
      <c r="U28" s="88"/>
      <c r="V28" s="28"/>
      <c r="W28" s="72"/>
      <c r="X28" s="88"/>
      <c r="Y28" s="28"/>
      <c r="Z28" s="72"/>
    </row>
    <row r="29" spans="1:26" s="45" customFormat="1" ht="13.5" customHeight="1">
      <c r="A29" s="109">
        <v>4</v>
      </c>
      <c r="B29" s="14" t="s">
        <v>15</v>
      </c>
      <c r="C29" s="30" t="str">
        <f>[37]결승기록지!$C$11</f>
        <v>이슬기</v>
      </c>
      <c r="D29" s="31" t="str">
        <f>[37]결승기록지!$E$11</f>
        <v>신명고</v>
      </c>
      <c r="E29" s="97" t="str">
        <f>[37]결승기록지!$F$11</f>
        <v>18.88</v>
      </c>
      <c r="F29" s="30" t="str">
        <f>[37]결승기록지!$C$12</f>
        <v>노희원</v>
      </c>
      <c r="G29" s="31" t="str">
        <f>[37]결승기록지!$E$12</f>
        <v>과천중앙고</v>
      </c>
      <c r="H29" s="32" t="str">
        <f>[37]결승기록지!$F$12</f>
        <v>19.94</v>
      </c>
      <c r="I29" s="98"/>
      <c r="J29" s="50"/>
      <c r="K29" s="35"/>
      <c r="L29" s="98"/>
      <c r="M29" s="50"/>
      <c r="N29" s="35"/>
      <c r="O29" s="98"/>
      <c r="P29" s="50"/>
      <c r="Q29" s="35"/>
      <c r="R29" s="98"/>
      <c r="S29" s="50"/>
      <c r="T29" s="35"/>
      <c r="U29" s="98"/>
      <c r="V29" s="50"/>
      <c r="W29" s="35"/>
      <c r="X29" s="98"/>
      <c r="Y29" s="50"/>
      <c r="Z29" s="99"/>
    </row>
    <row r="30" spans="1:26" s="45" customFormat="1" ht="13.5" customHeight="1">
      <c r="A30" s="109"/>
      <c r="B30" s="13" t="s">
        <v>5</v>
      </c>
      <c r="C30" s="37"/>
      <c r="D30" s="38" t="str">
        <f>[37]결승기록지!$G$8</f>
        <v>0.0</v>
      </c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39"/>
    </row>
    <row r="31" spans="1:26" s="45" customFormat="1" ht="13.5" customHeight="1">
      <c r="A31" s="109">
        <v>2</v>
      </c>
      <c r="B31" s="14" t="s">
        <v>17</v>
      </c>
      <c r="C31" s="34" t="str">
        <f>[38]멀리!$C$11</f>
        <v>윤선유</v>
      </c>
      <c r="D31" s="35" t="str">
        <f>[38]멀리!$E$11</f>
        <v>경남체육고</v>
      </c>
      <c r="E31" s="36" t="str">
        <f>[38]멀리!$F$11</f>
        <v>5.71</v>
      </c>
      <c r="F31" s="34" t="str">
        <f>[38]멀리!$C$12</f>
        <v>이서영</v>
      </c>
      <c r="G31" s="35" t="str">
        <f>[38]멀리!$E$12</f>
        <v>충남드론항공고</v>
      </c>
      <c r="H31" s="36" t="str">
        <f>[38]멀리!$F$12</f>
        <v>5.03</v>
      </c>
      <c r="I31" s="34" t="str">
        <f>[38]멀리!$C$13</f>
        <v>김한별</v>
      </c>
      <c r="J31" s="35" t="str">
        <f>[38]멀리!$E$13</f>
        <v>인천체육고</v>
      </c>
      <c r="K31" s="36" t="str">
        <f>[38]멀리!$F$13</f>
        <v>4.95</v>
      </c>
      <c r="L31" s="34" t="str">
        <f>[38]멀리!$C$14</f>
        <v>이주롱</v>
      </c>
      <c r="M31" s="35" t="str">
        <f>[38]멀리!$E$14</f>
        <v>전북체육고</v>
      </c>
      <c r="N31" s="36" t="str">
        <f>[38]멀리!$F$14</f>
        <v>4.72</v>
      </c>
      <c r="O31" s="34" t="str">
        <f>[38]멀리!$C$15</f>
        <v>이유경</v>
      </c>
      <c r="P31" s="35" t="str">
        <f>[38]멀리!$E$15</f>
        <v>서울체육고</v>
      </c>
      <c r="Q31" s="36" t="str">
        <f>[38]멀리!$F$15</f>
        <v>4.55</v>
      </c>
      <c r="R31" s="34"/>
      <c r="S31" s="35"/>
      <c r="T31" s="36"/>
      <c r="U31" s="34"/>
      <c r="V31" s="35"/>
      <c r="W31" s="36"/>
      <c r="X31" s="34"/>
      <c r="Y31" s="35"/>
      <c r="Z31" s="36"/>
    </row>
    <row r="32" spans="1:26" s="45" customFormat="1" ht="13.5" customHeight="1">
      <c r="A32" s="109"/>
      <c r="B32" s="13" t="s">
        <v>5</v>
      </c>
      <c r="C32" s="41"/>
      <c r="D32" s="80" t="str">
        <f>[38]멀리!$G$11</f>
        <v>0.0</v>
      </c>
      <c r="E32" s="74"/>
      <c r="F32" s="41"/>
      <c r="G32" s="42" t="str">
        <f>[38]멀리!$G$12</f>
        <v>0.0</v>
      </c>
      <c r="H32" s="105"/>
      <c r="I32" s="74"/>
      <c r="J32" s="74" t="str">
        <f>[38]멀리!$G$13</f>
        <v>-1.0</v>
      </c>
      <c r="K32" s="74"/>
      <c r="L32" s="41"/>
      <c r="M32" s="74" t="str">
        <f>[38]멀리!$G$14</f>
        <v>-0.4</v>
      </c>
      <c r="N32" s="74"/>
      <c r="O32" s="104"/>
      <c r="P32" s="74" t="str">
        <f>[38]멀리!$G$15</f>
        <v>0.0</v>
      </c>
      <c r="Q32" s="74"/>
      <c r="R32" s="41"/>
      <c r="S32" s="74"/>
      <c r="T32" s="100"/>
      <c r="U32" s="104"/>
      <c r="V32" s="74"/>
      <c r="W32" s="74"/>
      <c r="X32" s="104"/>
      <c r="Y32" s="74"/>
      <c r="Z32" s="43"/>
    </row>
  </sheetData>
  <mergeCells count="11">
    <mergeCell ref="A16:A17"/>
    <mergeCell ref="B21:D21"/>
    <mergeCell ref="A24:A25"/>
    <mergeCell ref="A29:A30"/>
    <mergeCell ref="A31:A32"/>
    <mergeCell ref="A13:A14"/>
    <mergeCell ref="E2:T2"/>
    <mergeCell ref="B3:C3"/>
    <mergeCell ref="F3:S3"/>
    <mergeCell ref="B5:D5"/>
    <mergeCell ref="A8:A9"/>
  </mergeCells>
  <phoneticPr fontId="2" type="noConversion"/>
  <pageMargins left="0.36" right="0.3" top="0.52" bottom="0.53" header="0.53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 지정된 범위</vt:lpstr>
      </vt:variant>
      <vt:variant>
        <vt:i4>5</vt:i4>
      </vt:variant>
    </vt:vector>
  </HeadingPairs>
  <TitlesOfParts>
    <vt:vector size="12" baseType="lpstr">
      <vt:lpstr>남초,여초</vt:lpstr>
      <vt:lpstr>남중</vt:lpstr>
      <vt:lpstr>여중</vt:lpstr>
      <vt:lpstr>중 1학년부 </vt:lpstr>
      <vt:lpstr>남고</vt:lpstr>
      <vt:lpstr>여고</vt:lpstr>
      <vt:lpstr>고 1학년부</vt:lpstr>
      <vt:lpstr>'고 1학년부'!Print_Area</vt:lpstr>
      <vt:lpstr>남중!Print_Area</vt:lpstr>
      <vt:lpstr>'남초,여초'!Print_Area</vt:lpstr>
      <vt:lpstr>여중!Print_Area</vt:lpstr>
      <vt:lpstr>'중 1학년부 '!Print_Area</vt:lpstr>
    </vt:vector>
  </TitlesOfParts>
  <Company>대한육상경기연맹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김종환</dc:creator>
  <cp:lastModifiedBy>USER</cp:lastModifiedBy>
  <cp:lastPrinted>2021-11-08T03:55:33Z</cp:lastPrinted>
  <dcterms:created xsi:type="dcterms:W3CDTF">1999-06-20T15:40:19Z</dcterms:created>
  <dcterms:modified xsi:type="dcterms:W3CDTF">2021-11-08T04:16:44Z</dcterms:modified>
</cp:coreProperties>
</file>