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75" yWindow="120" windowWidth="11250" windowHeight="7005"/>
  </bookViews>
  <sheets>
    <sheet name="남중" sheetId="1" r:id="rId1"/>
    <sheet name="여중" sheetId="2" r:id="rId2"/>
    <sheet name="중 1학년부 " sheetId="9" r:id="rId3"/>
    <sheet name="남고" sheetId="10" r:id="rId4"/>
    <sheet name="여고" sheetId="11" r:id="rId5"/>
    <sheet name="고 1학년부" sheetId="12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xlnm.Print_Area" localSheetId="5">'고 1학년부'!$A$1:$Z$37</definedName>
    <definedName name="_xlnm.Print_Area" localSheetId="0">남중!$A$1:$Z$33</definedName>
    <definedName name="_xlnm.Print_Area" localSheetId="1">여중!$A$1:$Z$34</definedName>
    <definedName name="_xlnm.Print_Area" localSheetId="2">'중 1학년부 '!$A$1:$Z$27</definedName>
  </definedNames>
  <calcPr calcId="144525" calcMode="manual"/>
</workbook>
</file>

<file path=xl/calcChain.xml><?xml version="1.0" encoding="utf-8"?>
<calcChain xmlns="http://schemas.openxmlformats.org/spreadsheetml/2006/main">
  <c r="N36" i="12" l="1"/>
  <c r="M36" i="12"/>
  <c r="L36" i="12"/>
  <c r="K36" i="12"/>
  <c r="J36" i="12"/>
  <c r="I36" i="12"/>
  <c r="H36" i="12"/>
  <c r="G36" i="12"/>
  <c r="F36" i="12"/>
  <c r="E36" i="12"/>
  <c r="D36" i="12"/>
  <c r="C36" i="12"/>
  <c r="K35" i="12"/>
  <c r="J35" i="12"/>
  <c r="I35" i="12"/>
  <c r="H35" i="12"/>
  <c r="G35" i="12"/>
  <c r="F35" i="12"/>
  <c r="E35" i="12"/>
  <c r="D35" i="12"/>
  <c r="C35" i="12"/>
  <c r="G34" i="12"/>
  <c r="D34" i="12"/>
  <c r="H33" i="12"/>
  <c r="G33" i="12"/>
  <c r="F33" i="12"/>
  <c r="E33" i="12"/>
  <c r="D33" i="12"/>
  <c r="C33" i="12"/>
  <c r="K32" i="12"/>
  <c r="J32" i="12"/>
  <c r="I32" i="12"/>
  <c r="H32" i="12"/>
  <c r="G32" i="12"/>
  <c r="F32" i="12"/>
  <c r="E32" i="12"/>
  <c r="D32" i="12"/>
  <c r="C32" i="12"/>
  <c r="D31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K28" i="12"/>
  <c r="J28" i="12"/>
  <c r="I28" i="12"/>
  <c r="H28" i="12"/>
  <c r="G28" i="12"/>
  <c r="F28" i="12"/>
  <c r="E28" i="12"/>
  <c r="D28" i="12"/>
  <c r="C28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D26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M17" i="12"/>
  <c r="J17" i="12"/>
  <c r="G17" i="12"/>
  <c r="D17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K15" i="12"/>
  <c r="J15" i="12"/>
  <c r="I15" i="12"/>
  <c r="H15" i="12"/>
  <c r="G15" i="12"/>
  <c r="F15" i="12"/>
  <c r="E15" i="12"/>
  <c r="D15" i="12"/>
  <c r="C15" i="12"/>
  <c r="D14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D9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D32" i="11"/>
  <c r="C32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V29" i="11"/>
  <c r="S29" i="11"/>
  <c r="P29" i="11"/>
  <c r="M29" i="11"/>
  <c r="J29" i="11"/>
  <c r="G29" i="11"/>
  <c r="D29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Y27" i="11"/>
  <c r="V27" i="11"/>
  <c r="S27" i="11"/>
  <c r="P27" i="11"/>
  <c r="M27" i="11"/>
  <c r="J27" i="11"/>
  <c r="G27" i="11"/>
  <c r="D27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H24" i="11"/>
  <c r="G24" i="11"/>
  <c r="F24" i="11"/>
  <c r="E24" i="11"/>
  <c r="D24" i="11"/>
  <c r="C24" i="11"/>
  <c r="O23" i="11"/>
  <c r="L23" i="11"/>
  <c r="I23" i="11"/>
  <c r="F23" i="11"/>
  <c r="C23" i="11"/>
  <c r="Q22" i="11"/>
  <c r="P22" i="11"/>
  <c r="N22" i="11"/>
  <c r="M22" i="11"/>
  <c r="K22" i="11"/>
  <c r="J22" i="11"/>
  <c r="H22" i="11"/>
  <c r="G22" i="11"/>
  <c r="E22" i="11"/>
  <c r="D22" i="11"/>
  <c r="O21" i="11"/>
  <c r="L21" i="11"/>
  <c r="I21" i="11"/>
  <c r="F21" i="11"/>
  <c r="C21" i="11"/>
  <c r="Q20" i="11"/>
  <c r="P20" i="11"/>
  <c r="N20" i="11"/>
  <c r="M20" i="11"/>
  <c r="K20" i="11"/>
  <c r="J20" i="11"/>
  <c r="H20" i="11"/>
  <c r="G20" i="11"/>
  <c r="E20" i="11"/>
  <c r="D20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D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0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D8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S29" i="10"/>
  <c r="P29" i="10"/>
  <c r="M29" i="10"/>
  <c r="J29" i="10"/>
  <c r="G29" i="10"/>
  <c r="D29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Y27" i="10"/>
  <c r="V27" i="10"/>
  <c r="S27" i="10"/>
  <c r="P27" i="10"/>
  <c r="M27" i="10"/>
  <c r="J27" i="10"/>
  <c r="G27" i="10"/>
  <c r="D27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K25" i="10"/>
  <c r="J25" i="10"/>
  <c r="I25" i="10"/>
  <c r="H25" i="10"/>
  <c r="G25" i="10"/>
  <c r="F25" i="10"/>
  <c r="E25" i="10"/>
  <c r="D25" i="10"/>
  <c r="C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R23" i="10"/>
  <c r="O23" i="10"/>
  <c r="L23" i="10"/>
  <c r="I23" i="10"/>
  <c r="F23" i="10"/>
  <c r="C23" i="10"/>
  <c r="T22" i="10"/>
  <c r="S22" i="10"/>
  <c r="Q22" i="10"/>
  <c r="P22" i="10"/>
  <c r="N22" i="10"/>
  <c r="M22" i="10"/>
  <c r="K22" i="10"/>
  <c r="J22" i="10"/>
  <c r="H22" i="10"/>
  <c r="G22" i="10"/>
  <c r="E22" i="10"/>
  <c r="D22" i="10"/>
  <c r="O21" i="10"/>
  <c r="L21" i="10"/>
  <c r="I21" i="10"/>
  <c r="F21" i="10"/>
  <c r="C21" i="10"/>
  <c r="Q20" i="10"/>
  <c r="P20" i="10"/>
  <c r="N20" i="10"/>
  <c r="M20" i="10"/>
  <c r="K20" i="10"/>
  <c r="J20" i="10"/>
  <c r="H20" i="10"/>
  <c r="G20" i="10"/>
  <c r="E20" i="10"/>
  <c r="D20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D16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D10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D8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D31" i="2" l="1"/>
  <c r="E31" i="2"/>
  <c r="R21" i="1" l="1"/>
  <c r="O21" i="1"/>
  <c r="L21" i="1"/>
  <c r="I21" i="1"/>
  <c r="F21" i="1"/>
  <c r="C21" i="1"/>
  <c r="T12" i="2" l="1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Z14" i="2" l="1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D14" i="2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8" i="1"/>
  <c r="C17" i="1"/>
  <c r="D17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T31" i="2" l="1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C31" i="2"/>
  <c r="H30" i="2" l="1"/>
  <c r="G30" i="2"/>
  <c r="F30" i="2"/>
  <c r="K30" i="2"/>
  <c r="J30" i="2"/>
  <c r="I30" i="2"/>
  <c r="N30" i="2"/>
  <c r="M30" i="2"/>
  <c r="L30" i="2"/>
  <c r="Q30" i="2"/>
  <c r="P30" i="2"/>
  <c r="O30" i="2"/>
  <c r="T30" i="2"/>
  <c r="S30" i="2"/>
  <c r="R30" i="2"/>
  <c r="W30" i="2"/>
  <c r="V30" i="2"/>
  <c r="U30" i="2"/>
  <c r="E30" i="2"/>
  <c r="D30" i="2"/>
  <c r="C30" i="2"/>
  <c r="Z8" i="9" l="1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Y27" i="1"/>
  <c r="Z26" i="1"/>
  <c r="Y26" i="1"/>
  <c r="X26" i="1"/>
  <c r="V27" i="1"/>
  <c r="W26" i="1"/>
  <c r="V26" i="1"/>
  <c r="U26" i="1"/>
  <c r="S27" i="1"/>
  <c r="T26" i="1"/>
  <c r="S26" i="1"/>
  <c r="R26" i="1"/>
  <c r="P27" i="1"/>
  <c r="Q26" i="1"/>
  <c r="P26" i="1"/>
  <c r="O26" i="1"/>
  <c r="M27" i="1"/>
  <c r="N26" i="1"/>
  <c r="M26" i="1"/>
  <c r="L26" i="1"/>
  <c r="J27" i="1"/>
  <c r="K26" i="1"/>
  <c r="J26" i="1"/>
  <c r="I26" i="1"/>
  <c r="G27" i="1"/>
  <c r="H26" i="1"/>
  <c r="G26" i="1"/>
  <c r="F26" i="1"/>
  <c r="H24" i="1"/>
  <c r="T20" i="1"/>
  <c r="S20" i="1"/>
  <c r="Q20" i="1"/>
  <c r="P20" i="1"/>
  <c r="N20" i="1"/>
  <c r="M20" i="1"/>
  <c r="K20" i="1"/>
  <c r="J20" i="1"/>
  <c r="H20" i="1"/>
  <c r="G20" i="1"/>
  <c r="L21" i="2"/>
  <c r="N20" i="2"/>
  <c r="M20" i="2"/>
  <c r="I21" i="2"/>
  <c r="K20" i="2"/>
  <c r="J20" i="2"/>
  <c r="F21" i="2"/>
  <c r="H20" i="2"/>
  <c r="G20" i="2"/>
  <c r="C21" i="2"/>
  <c r="E20" i="2"/>
  <c r="D20" i="2"/>
  <c r="H22" i="2"/>
  <c r="G22" i="2"/>
  <c r="F22" i="2"/>
  <c r="D21" i="9" l="1"/>
  <c r="E20" i="9"/>
  <c r="D20" i="9"/>
  <c r="C20" i="9"/>
  <c r="D9" i="9" l="1"/>
  <c r="D8" i="9"/>
  <c r="C8" i="9"/>
  <c r="E8" i="9" l="1"/>
  <c r="D27" i="1"/>
  <c r="E26" i="1"/>
  <c r="D26" i="1"/>
  <c r="C26" i="1"/>
  <c r="E20" i="1" l="1"/>
  <c r="D20" i="1"/>
  <c r="Z28" i="1" l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N22" i="1"/>
  <c r="M22" i="1"/>
  <c r="L22" i="1"/>
  <c r="K22" i="1"/>
  <c r="J22" i="1"/>
  <c r="I22" i="1"/>
  <c r="H22" i="1"/>
  <c r="G22" i="1"/>
  <c r="F22" i="1"/>
  <c r="E22" i="1"/>
  <c r="D22" i="1"/>
  <c r="C22" i="1"/>
  <c r="H23" i="1"/>
  <c r="G23" i="1"/>
  <c r="F23" i="1"/>
  <c r="E23" i="1"/>
  <c r="D23" i="1"/>
  <c r="C23" i="1"/>
  <c r="H30" i="1"/>
  <c r="G30" i="1"/>
  <c r="F30" i="1"/>
  <c r="K30" i="1"/>
  <c r="J30" i="1"/>
  <c r="I30" i="1"/>
  <c r="N30" i="1"/>
  <c r="M30" i="1"/>
  <c r="L30" i="1"/>
  <c r="Q30" i="1"/>
  <c r="P30" i="1"/>
  <c r="O30" i="1"/>
  <c r="T30" i="1"/>
  <c r="S30" i="1"/>
  <c r="R30" i="1"/>
  <c r="W30" i="1"/>
  <c r="V30" i="1"/>
  <c r="U30" i="1"/>
  <c r="Z30" i="1"/>
  <c r="Y30" i="1"/>
  <c r="X30" i="1"/>
  <c r="E30" i="1"/>
  <c r="D30" i="1"/>
  <c r="C30" i="1"/>
  <c r="N14" i="9" l="1"/>
  <c r="M14" i="9"/>
  <c r="L14" i="9"/>
  <c r="T14" i="9"/>
  <c r="S14" i="9"/>
  <c r="R14" i="9"/>
  <c r="Q14" i="9"/>
  <c r="P14" i="9"/>
  <c r="O14" i="9"/>
  <c r="K14" i="9"/>
  <c r="J14" i="9"/>
  <c r="I14" i="9"/>
  <c r="H14" i="9"/>
  <c r="G14" i="9"/>
  <c r="F14" i="9"/>
  <c r="E14" i="9"/>
  <c r="D14" i="9"/>
  <c r="C14" i="9"/>
  <c r="E7" i="1" l="1"/>
  <c r="D7" i="1"/>
  <c r="C7" i="1"/>
  <c r="M18" i="1" l="1"/>
  <c r="L19" i="1"/>
  <c r="N18" i="1"/>
  <c r="I19" i="1"/>
  <c r="K18" i="1"/>
  <c r="J18" i="1"/>
  <c r="H18" i="1"/>
  <c r="F19" i="1"/>
  <c r="G18" i="1"/>
  <c r="C19" i="1"/>
  <c r="E18" i="1"/>
  <c r="G18" i="2"/>
  <c r="H18" i="2" l="1"/>
  <c r="L19" i="2" l="1"/>
  <c r="I19" i="2"/>
  <c r="F19" i="2"/>
  <c r="C19" i="2"/>
  <c r="N18" i="2"/>
  <c r="M18" i="2"/>
  <c r="K18" i="2"/>
  <c r="J18" i="2"/>
  <c r="E18" i="2"/>
  <c r="D18" i="2"/>
  <c r="H11" i="1" l="1"/>
  <c r="G11" i="1"/>
  <c r="F11" i="1"/>
  <c r="K11" i="1"/>
  <c r="J11" i="1"/>
  <c r="I11" i="1"/>
  <c r="N11" i="1"/>
  <c r="M11" i="1"/>
  <c r="L11" i="1"/>
  <c r="Q11" i="1"/>
  <c r="P11" i="1"/>
  <c r="O11" i="1"/>
  <c r="T11" i="1"/>
  <c r="S11" i="1"/>
  <c r="R11" i="1"/>
  <c r="W11" i="1"/>
  <c r="V11" i="1"/>
  <c r="U11" i="1"/>
  <c r="E11" i="1"/>
  <c r="D11" i="1"/>
  <c r="C11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W22" i="9" l="1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Z10" i="9" l="1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W11" i="2" l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27" i="2" l="1"/>
  <c r="Q26" i="2"/>
  <c r="P26" i="2"/>
  <c r="O26" i="2"/>
  <c r="M27" i="2"/>
  <c r="N26" i="2"/>
  <c r="M26" i="2"/>
  <c r="L26" i="2"/>
  <c r="J27" i="2"/>
  <c r="K26" i="2"/>
  <c r="J26" i="2"/>
  <c r="I26" i="2"/>
  <c r="G27" i="2"/>
  <c r="H26" i="2"/>
  <c r="G26" i="2"/>
  <c r="F26" i="2"/>
  <c r="D27" i="2"/>
  <c r="E26" i="2"/>
  <c r="D26" i="2"/>
  <c r="C26" i="2"/>
  <c r="Z29" i="1" l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P25" i="2" l="1"/>
  <c r="Q24" i="2"/>
  <c r="P24" i="2"/>
  <c r="O24" i="2"/>
  <c r="W9" i="2" l="1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D10" i="2"/>
  <c r="E13" i="1"/>
  <c r="D13" i="1"/>
  <c r="C13" i="1"/>
  <c r="E9" i="2" l="1"/>
  <c r="D9" i="2"/>
  <c r="C9" i="2"/>
  <c r="D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22" i="2" l="1"/>
  <c r="S22" i="2"/>
  <c r="R22" i="2"/>
  <c r="Q22" i="2"/>
  <c r="P22" i="2"/>
  <c r="O22" i="2"/>
  <c r="N22" i="2"/>
  <c r="M22" i="2"/>
  <c r="L22" i="2"/>
  <c r="K22" i="2"/>
  <c r="J22" i="2"/>
  <c r="I22" i="2"/>
  <c r="E22" i="2"/>
  <c r="D22" i="2"/>
  <c r="C22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V25" i="2" l="1"/>
  <c r="W24" i="2"/>
  <c r="V24" i="2"/>
  <c r="U24" i="2"/>
  <c r="S25" i="2"/>
  <c r="T24" i="2"/>
  <c r="S24" i="2"/>
  <c r="R24" i="2"/>
  <c r="M25" i="2"/>
  <c r="N24" i="2"/>
  <c r="M24" i="2"/>
  <c r="L24" i="2"/>
  <c r="J25" i="2"/>
  <c r="K24" i="2"/>
  <c r="J24" i="2"/>
  <c r="I24" i="2"/>
  <c r="G25" i="2"/>
  <c r="H24" i="2"/>
  <c r="G24" i="2"/>
  <c r="F24" i="2"/>
  <c r="C24" i="2"/>
  <c r="D25" i="2"/>
  <c r="E24" i="2"/>
  <c r="D24" i="2"/>
  <c r="Y25" i="9" l="1"/>
  <c r="Z24" i="9"/>
  <c r="Y24" i="9"/>
  <c r="X24" i="9"/>
  <c r="W24" i="9"/>
  <c r="V24" i="9"/>
  <c r="U24" i="9"/>
  <c r="S25" i="9"/>
  <c r="T24" i="9"/>
  <c r="S24" i="9"/>
  <c r="R24" i="9"/>
  <c r="P25" i="9"/>
  <c r="Q24" i="9"/>
  <c r="P24" i="9"/>
  <c r="O24" i="9"/>
  <c r="M25" i="9"/>
  <c r="N24" i="9"/>
  <c r="M24" i="9"/>
  <c r="L24" i="9"/>
  <c r="J25" i="9"/>
  <c r="K24" i="9"/>
  <c r="J24" i="9"/>
  <c r="I24" i="9"/>
  <c r="G25" i="9"/>
  <c r="H24" i="9"/>
  <c r="G24" i="9"/>
  <c r="F24" i="9"/>
  <c r="E24" i="9"/>
  <c r="D24" i="9"/>
  <c r="C24" i="9"/>
  <c r="Z23" i="9" l="1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W15" i="2" l="1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D16" i="2"/>
  <c r="E15" i="2"/>
  <c r="D15" i="2"/>
  <c r="C15" i="2"/>
  <c r="D16" i="1" l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G15" i="1"/>
  <c r="H15" i="1"/>
  <c r="F15" i="1"/>
  <c r="C15" i="1"/>
  <c r="E15" i="1"/>
  <c r="D15" i="1"/>
  <c r="Y25" i="1" l="1"/>
  <c r="Z24" i="1"/>
  <c r="Y24" i="1"/>
  <c r="X24" i="1"/>
  <c r="V25" i="1"/>
  <c r="W24" i="1"/>
  <c r="V24" i="1"/>
  <c r="U24" i="1"/>
  <c r="S25" i="1"/>
  <c r="T24" i="1"/>
  <c r="S24" i="1"/>
  <c r="R24" i="1"/>
  <c r="P25" i="1"/>
  <c r="Q24" i="1"/>
  <c r="P24" i="1"/>
  <c r="O24" i="1"/>
  <c r="M25" i="1"/>
  <c r="N24" i="1"/>
  <c r="M24" i="1"/>
  <c r="L24" i="1"/>
  <c r="J25" i="1"/>
  <c r="K24" i="1"/>
  <c r="J24" i="1"/>
  <c r="I24" i="1"/>
  <c r="G25" i="1"/>
  <c r="G24" i="1"/>
  <c r="F24" i="1"/>
  <c r="D25" i="1"/>
  <c r="E24" i="1"/>
  <c r="D24" i="1"/>
  <c r="C24" i="1"/>
  <c r="Z13" i="2" l="1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Y13" i="9" l="1"/>
  <c r="Z12" i="9"/>
  <c r="Y12" i="9"/>
  <c r="X12" i="9"/>
  <c r="V13" i="9"/>
  <c r="W12" i="9"/>
  <c r="V12" i="9"/>
  <c r="U12" i="9"/>
  <c r="S13" i="9"/>
  <c r="T12" i="9"/>
  <c r="S12" i="9"/>
  <c r="R12" i="9"/>
  <c r="P13" i="9"/>
  <c r="Q12" i="9"/>
  <c r="P12" i="9"/>
  <c r="O12" i="9"/>
  <c r="M13" i="9"/>
  <c r="N12" i="9"/>
  <c r="M12" i="9"/>
  <c r="L12" i="9"/>
  <c r="J13" i="9"/>
  <c r="K12" i="9"/>
  <c r="J12" i="9"/>
  <c r="I12" i="9"/>
  <c r="G13" i="9"/>
  <c r="H12" i="9"/>
  <c r="G12" i="9"/>
  <c r="F12" i="9"/>
  <c r="D13" i="9"/>
  <c r="E12" i="9"/>
  <c r="D12" i="9"/>
  <c r="C12" i="9"/>
  <c r="H29" i="2"/>
  <c r="H26" i="9" l="1"/>
  <c r="G26" i="9"/>
  <c r="F26" i="9"/>
  <c r="E26" i="9"/>
  <c r="D26" i="9"/>
  <c r="C26" i="9"/>
  <c r="W7" i="1" l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D8" i="1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C7" i="2"/>
  <c r="D8" i="2"/>
  <c r="E7" i="2"/>
  <c r="D7" i="2"/>
  <c r="N17" i="2" l="1"/>
  <c r="M17" i="2"/>
  <c r="L17" i="2"/>
  <c r="K17" i="2"/>
  <c r="J17" i="2"/>
  <c r="I17" i="2"/>
  <c r="H17" i="2"/>
  <c r="G17" i="2"/>
  <c r="F17" i="2"/>
  <c r="E17" i="2"/>
  <c r="D17" i="2"/>
  <c r="C17" i="2"/>
  <c r="W29" i="2" l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F29" i="2"/>
  <c r="G29" i="2"/>
  <c r="E29" i="2"/>
  <c r="D29" i="2"/>
  <c r="C29" i="2"/>
</calcChain>
</file>

<file path=xl/sharedStrings.xml><?xml version="1.0" encoding="utf-8"?>
<sst xmlns="http://schemas.openxmlformats.org/spreadsheetml/2006/main" count="449" uniqueCount="150">
  <si>
    <t>순위</t>
    <phoneticPr fontId="2" type="noConversion"/>
  </si>
  <si>
    <t>종목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</si>
  <si>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</si>
  <si>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</si>
  <si>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</si>
  <si>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</si>
  <si>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</si>
  <si>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</si>
  <si>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</si>
  <si>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</si>
  <si>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</si>
  <si>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</si>
  <si>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</si>
  <si>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풍향풍속</t>
    <phoneticPr fontId="2" type="noConversion"/>
  </si>
  <si>
    <t>중등(남)</t>
    <phoneticPr fontId="2" type="noConversion"/>
  </si>
  <si>
    <t>5000mW</t>
    <phoneticPr fontId="2" type="noConversion"/>
  </si>
  <si>
    <t>중등(여)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</si>
  <si>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</si>
  <si>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</si>
  <si>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</si>
  <si>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</si>
  <si>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</si>
  <si>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</si>
  <si>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</si>
  <si>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</si>
  <si>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</si>
  <si>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</si>
  <si>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</si>
  <si>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</si>
  <si>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</si>
  <si>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높이뛰기</t>
    <phoneticPr fontId="2" type="noConversion"/>
  </si>
  <si>
    <t>장대높이뛰기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</si>
  <si>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</si>
  <si>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</si>
  <si>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</si>
  <si>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</si>
  <si>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</si>
  <si>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</si>
  <si>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</si>
  <si>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</si>
  <si>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</si>
  <si>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</si>
  <si>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</si>
  <si>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</si>
  <si>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400m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</si>
  <si>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</si>
  <si>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</si>
  <si>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</si>
  <si>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</si>
  <si>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</si>
  <si>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</si>
  <si>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</si>
  <si>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</si>
  <si>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</si>
  <si>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</si>
  <si>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</si>
  <si>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</si>
  <si>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</si>
  <si>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</si>
  <si>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순위</t>
    <phoneticPr fontId="2" type="noConversion"/>
  </si>
  <si>
    <t>100m</t>
    <phoneticPr fontId="2" type="noConversion"/>
  </si>
  <si>
    <t>풍향풍속</t>
    <phoneticPr fontId="2" type="noConversion"/>
  </si>
  <si>
    <t>400m</t>
    <phoneticPr fontId="2" type="noConversion"/>
  </si>
  <si>
    <t>남중 1학년부</t>
    <phoneticPr fontId="2" type="noConversion"/>
  </si>
  <si>
    <t>여중 1학년부</t>
    <phoneticPr fontId="2" type="noConversion"/>
  </si>
  <si>
    <t>100mH</t>
    <phoneticPr fontId="2" type="noConversion"/>
  </si>
  <si>
    <t>3,000m</t>
    <phoneticPr fontId="2" type="noConversion"/>
  </si>
  <si>
    <t>5종경기</t>
    <phoneticPr fontId="2" type="noConversion"/>
  </si>
  <si>
    <t>세단뛰기</t>
    <phoneticPr fontId="2" type="noConversion"/>
  </si>
  <si>
    <t>4x100mR</t>
    <phoneticPr fontId="2" type="noConversion"/>
  </si>
  <si>
    <t>4x400mR</t>
    <phoneticPr fontId="2" type="noConversion"/>
  </si>
  <si>
    <t>멀리뛰기</t>
    <phoneticPr fontId="2" type="noConversion"/>
  </si>
  <si>
    <t>포환던지기</t>
    <phoneticPr fontId="2" type="noConversion"/>
  </si>
  <si>
    <t>창던지기</t>
    <phoneticPr fontId="2" type="noConversion"/>
  </si>
  <si>
    <t>원반던지기</t>
    <phoneticPr fontId="2" type="noConversion"/>
  </si>
  <si>
    <t>멀리뛰기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</si>
  <si>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</si>
  <si>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</si>
  <si>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</si>
  <si>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</si>
  <si>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>높이뛰기</t>
    <phoneticPr fontId="2" type="noConversion"/>
  </si>
  <si>
    <t>풍향풍속</t>
    <phoneticPr fontId="2" type="noConversion"/>
  </si>
  <si>
    <t>풍향풍속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</si>
  <si>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</si>
  <si>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</si>
  <si>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</si>
  <si>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태백산배 제14회 전국중.고등학교육상경기선수권대회</t>
    <phoneticPr fontId="2" type="noConversion"/>
  </si>
  <si>
    <t>(태백  2016년 7월16일 ∼ 7월19일 )</t>
    <phoneticPr fontId="2" type="noConversion"/>
  </si>
  <si>
    <t>기록경기</t>
    <phoneticPr fontId="2" type="noConversion"/>
  </si>
  <si>
    <t>멀리뛰기</t>
    <phoneticPr fontId="2" type="noConversion"/>
  </si>
  <si>
    <t>110mH</t>
    <phoneticPr fontId="2" type="noConversion"/>
  </si>
  <si>
    <t>2.4</t>
    <phoneticPr fontId="2" type="noConversion"/>
  </si>
  <si>
    <t>참고기록</t>
    <phoneticPr fontId="2" type="noConversion"/>
  </si>
  <si>
    <t>2.2</t>
    <phoneticPr fontId="2" type="noConversion"/>
  </si>
  <si>
    <t>참고기록</t>
    <phoneticPr fontId="2" type="noConversion"/>
  </si>
  <si>
    <t>5000mW</t>
    <phoneticPr fontId="2" type="noConversion"/>
  </si>
  <si>
    <t>-</t>
    <phoneticPr fontId="2" type="noConversion"/>
  </si>
  <si>
    <t>태백산배 제14회 전국중.고등학교육상경기선수권대회</t>
    <phoneticPr fontId="2" type="noConversion"/>
  </si>
  <si>
    <t xml:space="preserve">  심판장 :                            (인)</t>
    <phoneticPr fontId="2" type="noConversion"/>
  </si>
  <si>
    <t>고등(남)</t>
    <phoneticPr fontId="2" type="noConversion"/>
  </si>
  <si>
    <t>(태백  2016년 7월16일 ∼ 7월19일 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</si>
  <si>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</si>
  <si>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</si>
  <si>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</si>
  <si>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</si>
  <si>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</si>
  <si>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</si>
  <si>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</si>
  <si>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</si>
  <si>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</si>
  <si>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</si>
  <si>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</si>
  <si>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</si>
  <si>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</si>
  <si>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</si>
  <si>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풍향풍속</t>
    <phoneticPr fontId="2" type="noConversion"/>
  </si>
  <si>
    <t>200m</t>
    <phoneticPr fontId="2" type="noConversion"/>
  </si>
  <si>
    <t>400m</t>
    <phoneticPr fontId="2" type="noConversion"/>
  </si>
  <si>
    <t>800m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</si>
  <si>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</si>
  <si>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</si>
  <si>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</si>
  <si>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</si>
  <si>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3000mSC</t>
    <phoneticPr fontId="2" type="noConversion"/>
  </si>
  <si>
    <t>10KmW</t>
    <phoneticPr fontId="2" type="noConversion"/>
  </si>
  <si>
    <t>4x100mR</t>
    <phoneticPr fontId="2" type="noConversion"/>
  </si>
  <si>
    <t>4x400mR</t>
    <phoneticPr fontId="2" type="noConversion"/>
  </si>
  <si>
    <t>높이뛰기</t>
    <phoneticPr fontId="2" type="noConversion"/>
  </si>
  <si>
    <t>장대높이뛰기</t>
    <phoneticPr fontId="2" type="noConversion"/>
  </si>
  <si>
    <t>멀리뛰기</t>
    <phoneticPr fontId="2" type="noConversion"/>
  </si>
  <si>
    <t>세단뛰기</t>
    <phoneticPr fontId="2" type="noConversion"/>
  </si>
  <si>
    <t>포환던지기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</si>
  <si>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</si>
  <si>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</si>
  <si>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</si>
  <si>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</si>
  <si>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</si>
  <si>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고등(여)</t>
    <phoneticPr fontId="2" type="noConversion"/>
  </si>
  <si>
    <t>5000m</t>
    <phoneticPr fontId="2" type="noConversion"/>
  </si>
  <si>
    <t>풍향풍속</t>
    <phoneticPr fontId="2" type="noConversion"/>
  </si>
  <si>
    <t>400mH</t>
    <phoneticPr fontId="2" type="noConversion"/>
  </si>
  <si>
    <t>3,000mSC</t>
    <phoneticPr fontId="2" type="noConversion"/>
  </si>
  <si>
    <t>10KmW</t>
    <phoneticPr fontId="2" type="noConversion"/>
  </si>
  <si>
    <t>해머던지기</t>
    <phoneticPr fontId="2" type="noConversion"/>
  </si>
  <si>
    <t>53.55 CR</t>
    <phoneticPr fontId="2" type="noConversion"/>
  </si>
  <si>
    <t>7종경기</t>
    <phoneticPr fontId="2" type="noConversion"/>
  </si>
  <si>
    <t>남고 1학년부</t>
    <phoneticPr fontId="2" type="noConversion"/>
  </si>
  <si>
    <t>포환던지기</t>
    <phoneticPr fontId="2" type="noConversion"/>
  </si>
  <si>
    <t>여고 1학년부</t>
    <phoneticPr fontId="2" type="noConversion"/>
  </si>
  <si>
    <t>기록경기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</si>
</sst>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₩&quot;* #,##0_-;\-&quot;₩&quot;* #,##0_-;_-&quot;₩&quot;* &quot;-&quot;_-;_-@_-"/>
    <numFmt numFmtId="176" formatCode="0_);\(0\)"/>
    <numFmt numFmtId="177" formatCode="0.0"/>
    <numFmt numFmtId="178" formatCode="mm:ss.00"/>
  </numFmts>
  <fonts count="1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sz val="6"/>
      <name val="가는으뜸체"/>
      <family val="1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2" fontId="1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5" xfId="0" applyFont="1" applyFill="1" applyBorder="1" applyAlignment="1" applyProtection="1">
      <alignment horizontal="center" vertical="center" shrinkToFit="1"/>
    </xf>
    <xf numFmtId="0" fontId="3" fillId="0" borderId="16" xfId="0" applyFont="1" applyFill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 applyProtection="1">
      <alignment horizontal="left" vertical="center" shrinkToFit="1"/>
    </xf>
    <xf numFmtId="176" fontId="3" fillId="0" borderId="29" xfId="0" applyNumberFormat="1" applyFont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0" fontId="3" fillId="0" borderId="37" xfId="0" applyFont="1" applyFill="1" applyBorder="1" applyAlignment="1" applyProtection="1">
      <alignment horizontal="left" vertical="center" shrinkToFit="1"/>
    </xf>
    <xf numFmtId="0" fontId="3" fillId="0" borderId="38" xfId="0" applyFont="1" applyFill="1" applyBorder="1" applyAlignment="1" applyProtection="1">
      <alignment horizontal="left" vertical="center" shrinkToFit="1"/>
    </xf>
    <xf numFmtId="0" fontId="3" fillId="0" borderId="35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0" fontId="3" fillId="0" borderId="38" xfId="0" applyNumberFormat="1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38" xfId="0" applyNumberFormat="1" applyFont="1" applyFill="1" applyBorder="1" applyAlignment="1" applyProtection="1">
      <alignment horizontal="left" vertical="center" shrinkToFit="1"/>
    </xf>
    <xf numFmtId="2" fontId="3" fillId="0" borderId="34" xfId="0" applyNumberFormat="1" applyFont="1" applyFill="1" applyBorder="1" applyAlignment="1" applyProtection="1">
      <alignment horizontal="left" vertical="center" shrinkToFit="1"/>
    </xf>
    <xf numFmtId="0" fontId="10" fillId="0" borderId="30" xfId="0" applyFont="1" applyFill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41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0" xfId="1" quotePrefix="1" applyFont="1" applyAlignment="1">
      <alignment horizontal="left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2" fontId="3" fillId="0" borderId="13" xfId="0" quotePrefix="1" applyNumberFormat="1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47" fontId="3" fillId="0" borderId="29" xfId="0" quotePrefix="1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10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6" fillId="0" borderId="44" xfId="0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5" xfId="0" applyFont="1" applyFill="1" applyBorder="1" applyAlignment="1" applyProtection="1">
      <alignment horizontal="left" vertical="center" shrinkToFit="1"/>
    </xf>
    <xf numFmtId="0" fontId="3" fillId="0" borderId="26" xfId="0" applyFont="1" applyFill="1" applyBorder="1" applyAlignment="1" applyProtection="1">
      <alignment horizontal="left" vertical="center" shrinkToFit="1"/>
    </xf>
    <xf numFmtId="0" fontId="3" fillId="0" borderId="27" xfId="0" applyFont="1" applyFill="1" applyBorder="1" applyAlignment="1" applyProtection="1">
      <alignment horizontal="left" vertical="center" shrinkToFit="1"/>
    </xf>
    <xf numFmtId="0" fontId="3" fillId="0" borderId="3" xfId="0" applyNumberFormat="1" applyFont="1" applyFill="1" applyBorder="1" applyAlignment="1" applyProtection="1">
      <alignment horizontal="left" vertical="center" shrinkToFit="1"/>
    </xf>
    <xf numFmtId="0" fontId="3" fillId="0" borderId="45" xfId="0" applyFont="1" applyFill="1" applyBorder="1" applyAlignment="1" applyProtection="1">
      <alignment horizontal="left" vertical="center" shrinkToFit="1"/>
    </xf>
    <xf numFmtId="176" fontId="3" fillId="0" borderId="30" xfId="0" applyNumberFormat="1" applyFont="1" applyBorder="1" applyAlignment="1" applyProtection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0" fillId="0" borderId="3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42" fontId="3" fillId="0" borderId="28" xfId="2" applyFont="1" applyFill="1" applyBorder="1" applyAlignment="1" applyProtection="1">
      <alignment horizontal="left" vertical="center" shrinkToFit="1"/>
    </xf>
    <xf numFmtId="0" fontId="3" fillId="0" borderId="29" xfId="2" quotePrefix="1" applyNumberFormat="1" applyFont="1" applyFill="1" applyBorder="1" applyAlignment="1" applyProtection="1">
      <alignment horizontal="left" vertical="center" shrinkToFit="1"/>
    </xf>
    <xf numFmtId="177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178" fontId="3" fillId="0" borderId="13" xfId="0" applyNumberFormat="1" applyFont="1" applyBorder="1" applyAlignment="1" applyProtection="1">
      <alignment horizontal="left" vertical="center" shrinkToFit="1"/>
    </xf>
    <xf numFmtId="0" fontId="0" fillId="0" borderId="39" xfId="0" applyBorder="1" applyAlignment="1">
      <alignment horizontal="center" vertical="top"/>
    </xf>
    <xf numFmtId="2" fontId="3" fillId="0" borderId="16" xfId="0" applyNumberFormat="1" applyFont="1" applyBorder="1" applyAlignment="1" applyProtection="1">
      <alignment horizontal="left" vertical="center" shrinkToFit="1"/>
    </xf>
    <xf numFmtId="42" fontId="3" fillId="0" borderId="28" xfId="2" applyFont="1" applyBorder="1" applyAlignment="1" applyProtection="1">
      <alignment horizontal="left" vertical="center" shrinkToFit="1"/>
    </xf>
    <xf numFmtId="0" fontId="3" fillId="0" borderId="29" xfId="2" quotePrefix="1" applyNumberFormat="1" applyFont="1" applyBorder="1" applyAlignment="1" applyProtection="1">
      <alignment horizontal="left" vertical="center" shrinkToFit="1"/>
    </xf>
    <xf numFmtId="0" fontId="11" fillId="0" borderId="0" xfId="0" applyFont="1" applyAlignment="1">
      <alignment horizontal="left" shrinkToFit="1"/>
    </xf>
    <xf numFmtId="0" fontId="3" fillId="0" borderId="46" xfId="0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NumberFormat="1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50" xfId="0" applyNumberFormat="1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10" fillId="0" borderId="29" xfId="0" applyFont="1" applyFill="1" applyBorder="1" applyAlignment="1" applyProtection="1">
      <alignment horizontal="center" vertical="center" shrinkToFit="1"/>
    </xf>
    <xf numFmtId="2" fontId="3" fillId="0" borderId="50" xfId="0" applyNumberFormat="1" applyFont="1" applyBorder="1" applyAlignment="1" applyProtection="1">
      <alignment horizontal="left" vertical="center" shrinkToFit="1"/>
    </xf>
  </cellXfs>
  <cellStyles count="3">
    <cellStyle name="통화 [0] 2" xfId="2"/>
    <cellStyle name="표준" xfId="0" builtinId="0"/>
    <cellStyle name="표준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61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2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8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500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30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100mH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5000m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100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4x4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0668;&#51473;/&#50668;&#51473;&#54596;&#4630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8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45224;&#51473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400m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8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51473;1&#54617;&#45380;&#48512;/&#50668;&#51473;&#54596;&#4630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0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2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500m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5000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10mH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00mH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3000m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10kmW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4x100mR&#50696;2-3+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4x4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5224;&#44256;/&#45224;&#44256;&#54596;&#4630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2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8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500m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5000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00mH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3000mSC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10kmW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1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4x400mR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50668;&#44256;/&#50668;&#44256;&#54596;&#46300;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1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15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3000m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50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110mH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45224;&#44256;&#54596;&#46300;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100m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400m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1500m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5000m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100mH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&#44256;&#46321;&#54617;&#44368;&#48512;4/&#44256;1&#54617;&#45380;&#48512;/&#50668;&#44256;&#54596;&#4630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11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5000mW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51473;&#54617;&#44368;&#48512;4/&#45224;&#51473;/&#45224;&#51473;4x100m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1.1</v>
          </cell>
        </row>
        <row r="11">
          <cell r="C11" t="str">
            <v>이시몬</v>
          </cell>
          <cell r="E11" t="str">
            <v>경기체육중</v>
          </cell>
          <cell r="F11" t="str">
            <v>11.03</v>
          </cell>
        </row>
        <row r="12">
          <cell r="C12" t="str">
            <v>서민혁</v>
          </cell>
          <cell r="E12" t="str">
            <v>경기시곡중</v>
          </cell>
          <cell r="F12" t="str">
            <v>11.33</v>
          </cell>
        </row>
        <row r="13">
          <cell r="C13" t="str">
            <v>서태무</v>
          </cell>
          <cell r="E13" t="str">
            <v>광명북중</v>
          </cell>
          <cell r="F13" t="str">
            <v>11.45</v>
          </cell>
        </row>
        <row r="14">
          <cell r="C14" t="str">
            <v>정현우</v>
          </cell>
          <cell r="E14" t="str">
            <v>동방중</v>
          </cell>
          <cell r="F14" t="str">
            <v>11.54</v>
          </cell>
        </row>
        <row r="15">
          <cell r="C15" t="str">
            <v>진호연</v>
          </cell>
          <cell r="E15" t="str">
            <v>경기능곡중</v>
          </cell>
          <cell r="F15" t="str">
            <v>11.61</v>
          </cell>
        </row>
        <row r="16">
          <cell r="C16" t="str">
            <v>최하균</v>
          </cell>
          <cell r="E16" t="str">
            <v>경기경수중</v>
          </cell>
          <cell r="F16" t="str">
            <v>11.77</v>
          </cell>
        </row>
        <row r="17">
          <cell r="C17" t="str">
            <v>박상욱</v>
          </cell>
          <cell r="E17" t="str">
            <v>월배중</v>
          </cell>
          <cell r="F17" t="str">
            <v>11.79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>
        <row r="11">
          <cell r="E11" t="str">
            <v>경기체육중</v>
          </cell>
          <cell r="F11" t="str">
            <v>3:25.97 CR</v>
          </cell>
        </row>
        <row r="12">
          <cell r="E12" t="str">
            <v>경기경수중</v>
          </cell>
          <cell r="F12" t="str">
            <v>3:30.76 CR</v>
          </cell>
        </row>
        <row r="13">
          <cell r="E13" t="str">
            <v>부원중</v>
          </cell>
          <cell r="F13" t="str">
            <v>3:36.95</v>
          </cell>
        </row>
        <row r="14">
          <cell r="E14" t="str">
            <v>월배중</v>
          </cell>
          <cell r="F14" t="str">
            <v>3:45.25</v>
          </cell>
        </row>
        <row r="15">
          <cell r="E15" t="str">
            <v>경기소래중</v>
          </cell>
          <cell r="F15" t="str">
            <v>3:49.25</v>
          </cell>
        </row>
        <row r="16">
          <cell r="E16" t="str">
            <v>점총중</v>
          </cell>
          <cell r="F16" t="str">
            <v>3:55.75</v>
          </cell>
        </row>
      </sheetData>
      <sheetData sheetId="3">
        <row r="11">
          <cell r="C11" t="str">
            <v>김승현 이시몬 박정한 곽성철</v>
          </cell>
        </row>
        <row r="12">
          <cell r="C12" t="str">
            <v xml:space="preserve">심찬우 배건탁 최하균 김건우 </v>
          </cell>
        </row>
        <row r="13">
          <cell r="C13" t="str">
            <v>배성민 박원빈 주승균 강경수</v>
          </cell>
        </row>
        <row r="14">
          <cell r="C14" t="str">
            <v xml:space="preserve">채종호 이창민 박상욱 이민혁 </v>
          </cell>
        </row>
        <row r="15">
          <cell r="C15" t="str">
            <v>이형연 변정현 김동근 박태환</v>
          </cell>
        </row>
        <row r="16">
          <cell r="C16" t="str">
            <v>안경우 홍형선 김동주 김근희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김현욱</v>
          </cell>
          <cell r="E11" t="str">
            <v>월촌중</v>
          </cell>
          <cell r="F11" t="str">
            <v>1.87</v>
          </cell>
        </row>
        <row r="12">
          <cell r="C12" t="str">
            <v>박평화</v>
          </cell>
          <cell r="E12" t="str">
            <v>경기체육중</v>
          </cell>
          <cell r="F12" t="str">
            <v>1.75</v>
          </cell>
        </row>
        <row r="13">
          <cell r="C13" t="str">
            <v>장진호</v>
          </cell>
          <cell r="E13" t="str">
            <v>강원체육중</v>
          </cell>
          <cell r="F13" t="str">
            <v>1.65</v>
          </cell>
        </row>
        <row r="14">
          <cell r="C14" t="str">
            <v>이재호</v>
          </cell>
          <cell r="E14" t="str">
            <v>경기체육중</v>
          </cell>
          <cell r="F14" t="str">
            <v>1.55</v>
          </cell>
        </row>
      </sheetData>
      <sheetData sheetId="1">
        <row r="11">
          <cell r="C11" t="str">
            <v>이한이</v>
          </cell>
          <cell r="E11" t="str">
            <v>경기체육중</v>
          </cell>
          <cell r="F11" t="str">
            <v>3.60</v>
          </cell>
        </row>
        <row r="12">
          <cell r="C12" t="str">
            <v>김경민</v>
          </cell>
          <cell r="E12" t="str">
            <v>경기시곡중</v>
          </cell>
          <cell r="F12" t="str">
            <v>3.00</v>
          </cell>
        </row>
      </sheetData>
      <sheetData sheetId="2">
        <row r="11">
          <cell r="C11" t="str">
            <v>김범일</v>
          </cell>
          <cell r="E11" t="str">
            <v>경북체육중</v>
          </cell>
          <cell r="F11" t="str">
            <v>6.35</v>
          </cell>
          <cell r="G11" t="str">
            <v>0.8</v>
          </cell>
        </row>
        <row r="12">
          <cell r="C12" t="str">
            <v>곽태우</v>
          </cell>
          <cell r="E12" t="str">
            <v>강원체육중</v>
          </cell>
          <cell r="F12" t="str">
            <v>6.21</v>
          </cell>
          <cell r="G12" t="str">
            <v>-0.7</v>
          </cell>
        </row>
        <row r="13">
          <cell r="C13" t="str">
            <v>김태환</v>
          </cell>
          <cell r="E13" t="str">
            <v>경기능곡중</v>
          </cell>
          <cell r="F13" t="str">
            <v>6.14</v>
          </cell>
          <cell r="G13" t="str">
            <v>0.3</v>
          </cell>
        </row>
        <row r="14">
          <cell r="C14" t="str">
            <v>박규민</v>
          </cell>
          <cell r="E14" t="str">
            <v>묵호중</v>
          </cell>
          <cell r="F14" t="str">
            <v>5.88</v>
          </cell>
          <cell r="G14" t="str">
            <v>-0.3</v>
          </cell>
        </row>
        <row r="15">
          <cell r="C15" t="str">
            <v>서용민</v>
          </cell>
          <cell r="E15" t="str">
            <v>경기여주중</v>
          </cell>
          <cell r="F15" t="str">
            <v>5.83</v>
          </cell>
          <cell r="G15" t="str">
            <v>0.7</v>
          </cell>
        </row>
        <row r="16">
          <cell r="C16" t="str">
            <v>오지성</v>
          </cell>
          <cell r="E16" t="str">
            <v>성일중</v>
          </cell>
          <cell r="F16" t="str">
            <v>5.83</v>
          </cell>
          <cell r="G16" t="str">
            <v>0.9</v>
          </cell>
        </row>
        <row r="17">
          <cell r="C17" t="str">
            <v>이준엽</v>
          </cell>
          <cell r="E17" t="str">
            <v>서생중</v>
          </cell>
          <cell r="F17" t="str">
            <v>5.74</v>
          </cell>
          <cell r="G17" t="str">
            <v>-0.6</v>
          </cell>
        </row>
        <row r="18">
          <cell r="C18" t="str">
            <v>문성빈</v>
          </cell>
          <cell r="E18" t="str">
            <v>경기여주중</v>
          </cell>
          <cell r="F18" t="str">
            <v>5.61</v>
          </cell>
          <cell r="G18" t="str">
            <v>0.6</v>
          </cell>
        </row>
      </sheetData>
      <sheetData sheetId="3">
        <row r="11">
          <cell r="C11" t="str">
            <v>모유성</v>
          </cell>
          <cell r="E11" t="str">
            <v>경기대경중</v>
          </cell>
          <cell r="F11" t="str">
            <v>13.31</v>
          </cell>
          <cell r="G11" t="str">
            <v>-1.0</v>
          </cell>
        </row>
        <row r="12">
          <cell r="C12" t="str">
            <v>송영조</v>
          </cell>
          <cell r="E12" t="str">
            <v>언남중</v>
          </cell>
          <cell r="F12" t="str">
            <v>13.06</v>
          </cell>
          <cell r="G12" t="str">
            <v>1.0</v>
          </cell>
        </row>
        <row r="13">
          <cell r="C13" t="str">
            <v>홍현수</v>
          </cell>
          <cell r="E13" t="str">
            <v>원통중</v>
          </cell>
          <cell r="F13" t="str">
            <v>12.69</v>
          </cell>
          <cell r="G13" t="str">
            <v>0.8</v>
          </cell>
        </row>
        <row r="14">
          <cell r="C14" t="str">
            <v>문성빈</v>
          </cell>
          <cell r="E14" t="str">
            <v>경기여주중</v>
          </cell>
          <cell r="F14" t="str">
            <v>12.68</v>
          </cell>
          <cell r="G14" t="str">
            <v>-0.2</v>
          </cell>
        </row>
        <row r="15">
          <cell r="C15" t="str">
            <v>박지원</v>
          </cell>
          <cell r="E15" t="str">
            <v>월촌중</v>
          </cell>
          <cell r="F15" t="str">
            <v>12.39</v>
          </cell>
          <cell r="G15" t="str">
            <v>0.0</v>
          </cell>
        </row>
        <row r="16">
          <cell r="C16" t="str">
            <v>김태환</v>
          </cell>
          <cell r="E16" t="str">
            <v>경기능곡중</v>
          </cell>
          <cell r="F16" t="str">
            <v>12.07</v>
          </cell>
          <cell r="G16" t="str">
            <v>-2.4</v>
          </cell>
        </row>
        <row r="17">
          <cell r="C17" t="str">
            <v>우형석</v>
          </cell>
          <cell r="E17" t="str">
            <v>경기회룡중</v>
          </cell>
          <cell r="F17" t="str">
            <v>11.86</v>
          </cell>
          <cell r="G17" t="str">
            <v>-1.0</v>
          </cell>
        </row>
        <row r="18">
          <cell r="C18" t="str">
            <v>권혜성</v>
          </cell>
          <cell r="E18" t="str">
            <v>월배중</v>
          </cell>
          <cell r="F18" t="str">
            <v>11.85</v>
          </cell>
          <cell r="G18" t="str">
            <v>0.9</v>
          </cell>
        </row>
      </sheetData>
      <sheetData sheetId="4">
        <row r="11">
          <cell r="C11" t="str">
            <v>이성빈</v>
          </cell>
          <cell r="E11" t="str">
            <v>익산지원중</v>
          </cell>
          <cell r="F11" t="str">
            <v>19.10</v>
          </cell>
        </row>
        <row r="12">
          <cell r="C12" t="str">
            <v>이규태</v>
          </cell>
          <cell r="E12" t="str">
            <v>경기대경중</v>
          </cell>
          <cell r="F12" t="str">
            <v>18.35</v>
          </cell>
        </row>
        <row r="13">
          <cell r="C13" t="str">
            <v>강민승</v>
          </cell>
          <cell r="E13" t="str">
            <v>동주중</v>
          </cell>
          <cell r="F13" t="str">
            <v>17.84</v>
          </cell>
        </row>
        <row r="14">
          <cell r="C14" t="str">
            <v>윤은철</v>
          </cell>
          <cell r="E14" t="str">
            <v>광명북중</v>
          </cell>
          <cell r="F14" t="str">
            <v>15.73</v>
          </cell>
        </row>
        <row r="15">
          <cell r="C15" t="str">
            <v>박민서</v>
          </cell>
          <cell r="E15" t="str">
            <v>인천당하중</v>
          </cell>
          <cell r="F15" t="str">
            <v>15.37</v>
          </cell>
        </row>
        <row r="16">
          <cell r="C16" t="str">
            <v>김호현</v>
          </cell>
          <cell r="E16" t="str">
            <v>강원체육중</v>
          </cell>
          <cell r="F16" t="str">
            <v>14.06</v>
          </cell>
        </row>
        <row r="17">
          <cell r="C17" t="str">
            <v>김희준</v>
          </cell>
          <cell r="E17" t="str">
            <v>경기체육중</v>
          </cell>
          <cell r="F17" t="str">
            <v>13.76</v>
          </cell>
        </row>
        <row r="18">
          <cell r="C18" t="str">
            <v>이요셉</v>
          </cell>
          <cell r="E18" t="str">
            <v>광명북중</v>
          </cell>
          <cell r="F18" t="str">
            <v>13.56</v>
          </cell>
        </row>
      </sheetData>
      <sheetData sheetId="5">
        <row r="11">
          <cell r="C11" t="str">
            <v>이성빈</v>
          </cell>
          <cell r="E11" t="str">
            <v>익산지원중</v>
          </cell>
          <cell r="F11" t="str">
            <v>48.47</v>
          </cell>
        </row>
        <row r="12">
          <cell r="C12" t="str">
            <v>부건호</v>
          </cell>
          <cell r="E12" t="str">
            <v>경기체육중</v>
          </cell>
          <cell r="F12" t="str">
            <v>44.82</v>
          </cell>
        </row>
        <row r="13">
          <cell r="C13" t="str">
            <v>김희준</v>
          </cell>
          <cell r="E13" t="str">
            <v>경기체육중</v>
          </cell>
          <cell r="F13" t="str">
            <v>44.81</v>
          </cell>
        </row>
        <row r="14">
          <cell r="C14" t="str">
            <v>김지민</v>
          </cell>
          <cell r="E14" t="str">
            <v>경기체육중</v>
          </cell>
          <cell r="F14" t="str">
            <v>43.17</v>
          </cell>
        </row>
        <row r="15">
          <cell r="C15" t="str">
            <v>안태규</v>
          </cell>
          <cell r="E15" t="str">
            <v>대구체육중</v>
          </cell>
          <cell r="F15" t="str">
            <v>40.43</v>
          </cell>
        </row>
        <row r="16">
          <cell r="C16" t="str">
            <v>배민서</v>
          </cell>
          <cell r="E16" t="str">
            <v>경기덕계중</v>
          </cell>
          <cell r="F16" t="str">
            <v>40.29</v>
          </cell>
        </row>
        <row r="17">
          <cell r="C17" t="str">
            <v>김한진</v>
          </cell>
          <cell r="E17" t="str">
            <v>울산스포츠과학중</v>
          </cell>
          <cell r="F17" t="str">
            <v>38.64</v>
          </cell>
        </row>
        <row r="18">
          <cell r="C18" t="str">
            <v>전필재</v>
          </cell>
          <cell r="E18" t="str">
            <v>대전대신중</v>
          </cell>
          <cell r="F18" t="str">
            <v>37.43</v>
          </cell>
        </row>
      </sheetData>
      <sheetData sheetId="6">
        <row r="11">
          <cell r="C11" t="str">
            <v>우석진</v>
          </cell>
          <cell r="E11" t="str">
            <v>경기체육중</v>
          </cell>
          <cell r="F11" t="str">
            <v>59.77</v>
          </cell>
        </row>
        <row r="12">
          <cell r="C12" t="str">
            <v>김명규</v>
          </cell>
          <cell r="E12" t="str">
            <v>울산스포츠과학중</v>
          </cell>
          <cell r="F12" t="str">
            <v>49.82</v>
          </cell>
        </row>
        <row r="13">
          <cell r="C13" t="str">
            <v>임정현</v>
          </cell>
          <cell r="E13" t="str">
            <v>경기봉담중</v>
          </cell>
          <cell r="F13" t="str">
            <v>47.78</v>
          </cell>
        </row>
        <row r="14">
          <cell r="C14" t="str">
            <v>김병선</v>
          </cell>
          <cell r="E14" t="str">
            <v>충주중</v>
          </cell>
          <cell r="F14" t="str">
            <v>45.83</v>
          </cell>
        </row>
        <row r="15">
          <cell r="C15" t="str">
            <v>김규덕</v>
          </cell>
          <cell r="E15" t="str">
            <v>인제중</v>
          </cell>
          <cell r="F15" t="str">
            <v>39.97</v>
          </cell>
        </row>
        <row r="16">
          <cell r="C16" t="str">
            <v>윤준석</v>
          </cell>
          <cell r="E16" t="str">
            <v>포항포은중</v>
          </cell>
          <cell r="F16" t="str">
            <v>37.25</v>
          </cell>
        </row>
        <row r="17">
          <cell r="C17" t="str">
            <v>김지민</v>
          </cell>
          <cell r="E17" t="str">
            <v>경기체육중</v>
          </cell>
          <cell r="F17" t="str">
            <v>36.35</v>
          </cell>
        </row>
        <row r="18">
          <cell r="C18" t="str">
            <v>최선호</v>
          </cell>
          <cell r="E18" t="str">
            <v>경기동부중</v>
          </cell>
          <cell r="F18" t="str">
            <v>34.62</v>
          </cell>
        </row>
      </sheetData>
      <sheetData sheetId="7">
        <row r="11">
          <cell r="C11" t="str">
            <v>김찬민</v>
          </cell>
          <cell r="E11" t="str">
            <v>부산체육중</v>
          </cell>
          <cell r="F11" t="str">
            <v>3,684점</v>
          </cell>
        </row>
        <row r="12">
          <cell r="C12" t="str">
            <v>우석훈</v>
          </cell>
          <cell r="E12" t="str">
            <v>경기체육중</v>
          </cell>
          <cell r="F12" t="str">
            <v>3,652점</v>
          </cell>
        </row>
        <row r="13">
          <cell r="C13" t="str">
            <v>박인우</v>
          </cell>
          <cell r="E13" t="str">
            <v>동방중</v>
          </cell>
          <cell r="F13" t="str">
            <v>3,479점</v>
          </cell>
        </row>
        <row r="14">
          <cell r="C14" t="str">
            <v>홍현수</v>
          </cell>
          <cell r="E14" t="str">
            <v>원통중</v>
          </cell>
          <cell r="F14" t="str">
            <v>2,873점</v>
          </cell>
        </row>
        <row r="15">
          <cell r="C15" t="str">
            <v>김근표</v>
          </cell>
          <cell r="E15" t="str">
            <v>성보중</v>
          </cell>
          <cell r="F15" t="str">
            <v>2,351점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0.0</v>
          </cell>
        </row>
        <row r="11">
          <cell r="C11" t="str">
            <v>김다은</v>
          </cell>
          <cell r="E11" t="str">
            <v>경기가평중</v>
          </cell>
          <cell r="F11" t="str">
            <v>12.64</v>
          </cell>
        </row>
        <row r="12">
          <cell r="C12" t="str">
            <v>김하은</v>
          </cell>
          <cell r="E12" t="str">
            <v>경기산본중</v>
          </cell>
          <cell r="F12" t="str">
            <v>12.67</v>
          </cell>
        </row>
        <row r="13">
          <cell r="C13" t="str">
            <v>김채연</v>
          </cell>
          <cell r="E13" t="str">
            <v>온양용화중</v>
          </cell>
          <cell r="F13" t="str">
            <v>12.72</v>
          </cell>
        </row>
        <row r="14">
          <cell r="C14" t="str">
            <v>권혜림</v>
          </cell>
          <cell r="E14" t="str">
            <v>경기와동중</v>
          </cell>
          <cell r="F14" t="str">
            <v>12.92</v>
          </cell>
        </row>
        <row r="15">
          <cell r="C15" t="str">
            <v>박서희</v>
          </cell>
          <cell r="E15" t="str">
            <v>경기시곡중</v>
          </cell>
          <cell r="F15" t="str">
            <v>12.95</v>
          </cell>
        </row>
        <row r="16">
          <cell r="C16" t="str">
            <v>유소은</v>
          </cell>
          <cell r="E16" t="str">
            <v>경기시흥중</v>
          </cell>
          <cell r="F16" t="str">
            <v>13.07</v>
          </cell>
        </row>
        <row r="17">
          <cell r="C17" t="str">
            <v>이선민</v>
          </cell>
          <cell r="E17" t="str">
            <v>경기덕계중</v>
          </cell>
          <cell r="F17" t="str">
            <v>13.17</v>
          </cell>
        </row>
        <row r="18">
          <cell r="C18" t="str">
            <v>신혜린</v>
          </cell>
          <cell r="E18" t="str">
            <v>경기관양중</v>
          </cell>
          <cell r="F18" t="str">
            <v>13.17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-2.1</v>
          </cell>
        </row>
        <row r="11">
          <cell r="C11" t="str">
            <v>성하원</v>
          </cell>
          <cell r="E11" t="str">
            <v>경기용인중</v>
          </cell>
          <cell r="F11" t="str">
            <v>26.19</v>
          </cell>
        </row>
        <row r="12">
          <cell r="C12" t="str">
            <v>권하영</v>
          </cell>
          <cell r="E12" t="str">
            <v>경기와동중</v>
          </cell>
          <cell r="F12" t="str">
            <v>26.28</v>
          </cell>
        </row>
        <row r="13">
          <cell r="C13" t="str">
            <v>김지원</v>
          </cell>
          <cell r="E13" t="str">
            <v>인화여자중</v>
          </cell>
          <cell r="F13" t="str">
            <v>26.52</v>
          </cell>
        </row>
        <row r="14">
          <cell r="C14" t="str">
            <v>권혜림</v>
          </cell>
          <cell r="E14" t="str">
            <v>경기와동중</v>
          </cell>
          <cell r="F14" t="str">
            <v>26.84</v>
          </cell>
        </row>
        <row r="15">
          <cell r="C15" t="str">
            <v>신혜린</v>
          </cell>
          <cell r="E15" t="str">
            <v>경기관양중</v>
          </cell>
          <cell r="F15" t="str">
            <v>27.08</v>
          </cell>
        </row>
        <row r="16">
          <cell r="C16" t="str">
            <v>김소은</v>
          </cell>
          <cell r="E16" t="str">
            <v>경기가평중</v>
          </cell>
          <cell r="F16" t="str">
            <v>27.43</v>
          </cell>
        </row>
        <row r="17">
          <cell r="C17" t="str">
            <v>박다윤</v>
          </cell>
          <cell r="E17" t="str">
            <v>가좌여자중</v>
          </cell>
          <cell r="F17" t="str">
            <v>27.44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이해인</v>
          </cell>
          <cell r="E11" t="str">
            <v>김화여자중</v>
          </cell>
          <cell r="F11" t="str">
            <v>57.81</v>
          </cell>
        </row>
        <row r="12">
          <cell r="C12" t="str">
            <v>신은혜</v>
          </cell>
          <cell r="E12" t="str">
            <v>대구체육중</v>
          </cell>
          <cell r="F12" t="str">
            <v>1:00.40</v>
          </cell>
        </row>
        <row r="13">
          <cell r="C13" t="str">
            <v>이세빈</v>
          </cell>
          <cell r="E13" t="str">
            <v>부산체육중</v>
          </cell>
          <cell r="F13" t="str">
            <v>1:02.53</v>
          </cell>
        </row>
        <row r="14">
          <cell r="C14" t="str">
            <v>김도영</v>
          </cell>
          <cell r="E14" t="str">
            <v>인화여자중</v>
          </cell>
          <cell r="F14" t="str">
            <v>1:03.96</v>
          </cell>
        </row>
        <row r="15">
          <cell r="C15" t="str">
            <v>이기쁨</v>
          </cell>
          <cell r="E15" t="str">
            <v>경기시흥중</v>
          </cell>
          <cell r="F15" t="str">
            <v>1:04.73</v>
          </cell>
        </row>
        <row r="16">
          <cell r="C16" t="str">
            <v>이윤아</v>
          </cell>
          <cell r="E16" t="str">
            <v>경기관양중</v>
          </cell>
          <cell r="F16" t="str">
            <v>1:04.86</v>
          </cell>
        </row>
        <row r="17">
          <cell r="C17" t="str">
            <v>서동린</v>
          </cell>
          <cell r="E17" t="str">
            <v>경기산본중</v>
          </cell>
          <cell r="F17" t="str">
            <v>1:06.88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이서빈</v>
          </cell>
          <cell r="E11" t="str">
            <v>경기철산중</v>
          </cell>
          <cell r="F11" t="str">
            <v>2:21.82</v>
          </cell>
        </row>
        <row r="12">
          <cell r="C12" t="str">
            <v>박혜선</v>
          </cell>
          <cell r="E12" t="str">
            <v>김천한일여자중</v>
          </cell>
          <cell r="F12" t="str">
            <v>2:25.43</v>
          </cell>
        </row>
        <row r="13">
          <cell r="C13" t="str">
            <v>이현진</v>
          </cell>
          <cell r="E13" t="str">
            <v>경기산본중</v>
          </cell>
          <cell r="F13" t="str">
            <v>2:28.45</v>
          </cell>
        </row>
        <row r="14">
          <cell r="C14" t="str">
            <v>이기쁨</v>
          </cell>
          <cell r="E14" t="str">
            <v>경기시흥중</v>
          </cell>
          <cell r="F14" t="str">
            <v>2:29.56</v>
          </cell>
        </row>
        <row r="15">
          <cell r="C15" t="str">
            <v>이세빈</v>
          </cell>
          <cell r="E15" t="str">
            <v>부산체육중</v>
          </cell>
          <cell r="F15" t="str">
            <v>2:33.91</v>
          </cell>
        </row>
        <row r="16">
          <cell r="C16" t="str">
            <v>권은지</v>
          </cell>
          <cell r="E16" t="str">
            <v>김천한일여자중</v>
          </cell>
          <cell r="F16" t="str">
            <v>2:48.55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이유정</v>
          </cell>
          <cell r="E11" t="str">
            <v>대전체육중</v>
          </cell>
          <cell r="F11" t="str">
            <v>4:50.81</v>
          </cell>
        </row>
        <row r="12">
          <cell r="C12" t="str">
            <v>윤예은</v>
          </cell>
          <cell r="E12" t="str">
            <v>신정여자중</v>
          </cell>
          <cell r="F12" t="str">
            <v>4:54.55</v>
          </cell>
        </row>
        <row r="13">
          <cell r="C13" t="str">
            <v>김시온</v>
          </cell>
          <cell r="E13" t="str">
            <v>서울체육중</v>
          </cell>
          <cell r="F13" t="str">
            <v>4:58.52</v>
          </cell>
        </row>
        <row r="14">
          <cell r="C14" t="str">
            <v>최수인</v>
          </cell>
          <cell r="E14" t="str">
            <v>강원체육중</v>
          </cell>
          <cell r="F14" t="str">
            <v>5:02.97</v>
          </cell>
        </row>
        <row r="15">
          <cell r="C15" t="str">
            <v>지희원</v>
          </cell>
          <cell r="E15" t="str">
            <v>서울체육중</v>
          </cell>
          <cell r="F15" t="str">
            <v>5:08.22</v>
          </cell>
        </row>
        <row r="16">
          <cell r="C16" t="str">
            <v>김다정</v>
          </cell>
          <cell r="E16" t="str">
            <v>경기체육중</v>
          </cell>
          <cell r="F16" t="str">
            <v>5:12.82</v>
          </cell>
        </row>
        <row r="17">
          <cell r="C17" t="str">
            <v>우슬기</v>
          </cell>
          <cell r="E17" t="str">
            <v>강원체육중</v>
          </cell>
          <cell r="F17" t="str">
            <v>5:21.06</v>
          </cell>
        </row>
        <row r="18">
          <cell r="C18" t="str">
            <v>허경진</v>
          </cell>
          <cell r="E18" t="str">
            <v>경기체육중</v>
          </cell>
          <cell r="F18" t="str">
            <v>5:25.40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우슬기</v>
          </cell>
          <cell r="E11" t="str">
            <v>강원체육중</v>
          </cell>
          <cell r="F11" t="str">
            <v>10:35.84</v>
          </cell>
        </row>
        <row r="12">
          <cell r="C12" t="str">
            <v>최수인</v>
          </cell>
          <cell r="E12" t="str">
            <v>강원체육중</v>
          </cell>
          <cell r="F12" t="str">
            <v>10:43.93</v>
          </cell>
        </row>
        <row r="13">
          <cell r="C13" t="str">
            <v>이유정</v>
          </cell>
          <cell r="E13" t="str">
            <v>대전체육중</v>
          </cell>
          <cell r="F13" t="str">
            <v>10:49.31</v>
          </cell>
        </row>
        <row r="14">
          <cell r="C14" t="str">
            <v>김다정</v>
          </cell>
          <cell r="E14" t="str">
            <v>경기체육중</v>
          </cell>
          <cell r="F14" t="str">
            <v>11:00.14</v>
          </cell>
        </row>
        <row r="15">
          <cell r="C15" t="str">
            <v>윤예은</v>
          </cell>
          <cell r="E15" t="str">
            <v>신정여자중</v>
          </cell>
          <cell r="F15" t="str">
            <v>11:03.81</v>
          </cell>
        </row>
        <row r="16">
          <cell r="C16" t="str">
            <v>황예린</v>
          </cell>
          <cell r="E16" t="str">
            <v>건대부속중</v>
          </cell>
          <cell r="F16" t="str">
            <v>11:06.89</v>
          </cell>
        </row>
        <row r="17">
          <cell r="C17" t="str">
            <v>양지혜</v>
          </cell>
          <cell r="E17" t="str">
            <v>김천한일여자중</v>
          </cell>
          <cell r="F17" t="str">
            <v>11:18.13</v>
          </cell>
        </row>
        <row r="18">
          <cell r="C18" t="str">
            <v>김영성</v>
          </cell>
          <cell r="E18" t="str">
            <v>건대부속중</v>
          </cell>
          <cell r="F18" t="str">
            <v>12:07.07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-1.3</v>
          </cell>
        </row>
        <row r="11">
          <cell r="C11" t="str">
            <v>이해인</v>
          </cell>
          <cell r="E11" t="str">
            <v>김화여자중</v>
          </cell>
          <cell r="F11" t="str">
            <v>15.10</v>
          </cell>
        </row>
        <row r="12">
          <cell r="C12" t="str">
            <v>이상미</v>
          </cell>
          <cell r="E12" t="str">
            <v>경기대경중</v>
          </cell>
          <cell r="F12" t="str">
            <v>15.42</v>
          </cell>
        </row>
        <row r="13">
          <cell r="C13" t="str">
            <v>윤수빈</v>
          </cell>
          <cell r="E13" t="str">
            <v>경기가평중</v>
          </cell>
          <cell r="F13" t="str">
            <v>15.52</v>
          </cell>
        </row>
        <row r="14">
          <cell r="C14" t="str">
            <v>이하은</v>
          </cell>
          <cell r="E14" t="str">
            <v>성산중</v>
          </cell>
          <cell r="F14" t="str">
            <v>16.60</v>
          </cell>
        </row>
        <row r="15">
          <cell r="C15" t="str">
            <v>조아영</v>
          </cell>
          <cell r="E15" t="str">
            <v>인화여자중</v>
          </cell>
          <cell r="F15" t="str">
            <v>19.00</v>
          </cell>
        </row>
        <row r="16">
          <cell r="C16" t="str">
            <v>김여진</v>
          </cell>
          <cell r="E16" t="str">
            <v>성일중</v>
          </cell>
          <cell r="F16" t="str">
            <v>19.41</v>
          </cell>
        </row>
        <row r="17">
          <cell r="C17" t="str">
            <v>최은수</v>
          </cell>
          <cell r="E17" t="str">
            <v>경기신천중</v>
          </cell>
          <cell r="F17" t="str">
            <v>19.88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박규리</v>
          </cell>
          <cell r="E11" t="str">
            <v>주례여자중</v>
          </cell>
          <cell r="F11" t="str">
            <v>26:42.69</v>
          </cell>
        </row>
        <row r="12">
          <cell r="C12" t="str">
            <v>박수지</v>
          </cell>
          <cell r="E12" t="str">
            <v>경기철산중</v>
          </cell>
          <cell r="F12" t="str">
            <v>27:37.06</v>
          </cell>
        </row>
        <row r="13">
          <cell r="C13" t="str">
            <v>유정민</v>
          </cell>
          <cell r="E13" t="str">
            <v>주례여자중</v>
          </cell>
          <cell r="F13" t="str">
            <v>30:24.02</v>
          </cell>
        </row>
        <row r="14">
          <cell r="C14" t="str">
            <v>김민지</v>
          </cell>
          <cell r="E14" t="str">
            <v>경기체육중</v>
          </cell>
          <cell r="F14" t="str">
            <v>30:26.33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-3.2</v>
          </cell>
        </row>
        <row r="11">
          <cell r="C11" t="str">
            <v>이시몬</v>
          </cell>
          <cell r="E11" t="str">
            <v>경기체육중</v>
          </cell>
          <cell r="F11" t="str">
            <v>22.88</v>
          </cell>
        </row>
        <row r="12">
          <cell r="C12" t="str">
            <v>곽성철</v>
          </cell>
          <cell r="E12" t="str">
            <v>경기체육중</v>
          </cell>
          <cell r="F12" t="str">
            <v>23.30</v>
          </cell>
        </row>
        <row r="13">
          <cell r="C13" t="str">
            <v>서민혁</v>
          </cell>
          <cell r="E13" t="str">
            <v>경기시곡중</v>
          </cell>
          <cell r="F13" t="str">
            <v>23.46</v>
          </cell>
        </row>
        <row r="14">
          <cell r="C14" t="str">
            <v>정현우</v>
          </cell>
          <cell r="E14" t="str">
            <v>동방중</v>
          </cell>
          <cell r="F14" t="str">
            <v>23.58</v>
          </cell>
        </row>
        <row r="15">
          <cell r="C15" t="str">
            <v>주승균</v>
          </cell>
          <cell r="E15" t="str">
            <v>부원중</v>
          </cell>
          <cell r="F15" t="str">
            <v>23.66</v>
          </cell>
        </row>
        <row r="16">
          <cell r="C16" t="str">
            <v>서태무</v>
          </cell>
          <cell r="E16" t="str">
            <v>광명북중</v>
          </cell>
          <cell r="F16" t="str">
            <v>23.95</v>
          </cell>
        </row>
        <row r="17">
          <cell r="C17" t="str">
            <v>박경모</v>
          </cell>
          <cell r="E17" t="str">
            <v>경주중</v>
          </cell>
          <cell r="F17" t="str">
            <v>23.97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윤수빈 김소은 박수빈 김다은</v>
          </cell>
          <cell r="E11" t="str">
            <v>경기가평중</v>
          </cell>
          <cell r="F11" t="str">
            <v>50.71</v>
          </cell>
        </row>
        <row r="12">
          <cell r="C12" t="str">
            <v>박진영 김지원 김도영 김태연</v>
          </cell>
          <cell r="E12" t="str">
            <v>인화여자중</v>
          </cell>
          <cell r="F12" t="str">
            <v>50.92</v>
          </cell>
        </row>
        <row r="13">
          <cell r="C13" t="str">
            <v>안유정 박미애 문지연 박다윤</v>
          </cell>
          <cell r="E13" t="str">
            <v>가좌여자중</v>
          </cell>
          <cell r="F13" t="str">
            <v>55.42</v>
          </cell>
        </row>
        <row r="14">
          <cell r="C14" t="str">
            <v>이수민 서희연 손예강 박하현</v>
          </cell>
          <cell r="E14" t="str">
            <v>영림중</v>
          </cell>
          <cell r="F14" t="str">
            <v>56.42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서동린 이현진 김아현 김하은</v>
          </cell>
          <cell r="E11" t="str">
            <v>경기산본중</v>
          </cell>
          <cell r="F11" t="str">
            <v>4:09.65</v>
          </cell>
        </row>
        <row r="12">
          <cell r="C12" t="str">
            <v>최유미 유소은 박보연 이기쁨</v>
          </cell>
          <cell r="E12" t="str">
            <v>경기시흥중</v>
          </cell>
          <cell r="F12" t="str">
            <v>4:22.19</v>
          </cell>
        </row>
        <row r="13">
          <cell r="C13" t="str">
            <v>조아영 김도영 김태연 박호아</v>
          </cell>
          <cell r="E13" t="str">
            <v>인화여자중</v>
          </cell>
          <cell r="F13" t="str">
            <v>4:31.66</v>
          </cell>
        </row>
        <row r="14">
          <cell r="C14" t="str">
            <v>추명서 신서연 서해빈 성하원</v>
          </cell>
          <cell r="E14" t="str">
            <v>경기용인중</v>
          </cell>
          <cell r="F14" t="str">
            <v>4:37.48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이다인</v>
          </cell>
          <cell r="E11" t="str">
            <v>월촌중</v>
          </cell>
          <cell r="F11" t="str">
            <v>1.55</v>
          </cell>
        </row>
        <row r="12">
          <cell r="C12" t="str">
            <v>복시현</v>
          </cell>
          <cell r="E12" t="str">
            <v>익산어양중</v>
          </cell>
          <cell r="F12" t="str">
            <v>1.50</v>
          </cell>
        </row>
        <row r="13">
          <cell r="C13" t="str">
            <v>이승민</v>
          </cell>
          <cell r="E13" t="str">
            <v>경기체육중</v>
          </cell>
          <cell r="F13" t="str">
            <v>1.50</v>
          </cell>
        </row>
        <row r="14">
          <cell r="C14" t="str">
            <v>이효진</v>
          </cell>
          <cell r="E14" t="str">
            <v>인제중</v>
          </cell>
          <cell r="F14" t="str">
            <v>1.45</v>
          </cell>
        </row>
        <row r="15">
          <cell r="C15" t="str">
            <v>전유선</v>
          </cell>
          <cell r="E15" t="str">
            <v>경기체육중</v>
          </cell>
          <cell r="F15" t="str">
            <v>1.45</v>
          </cell>
        </row>
        <row r="16">
          <cell r="C16" t="str">
            <v>권세린</v>
          </cell>
          <cell r="E16" t="str">
            <v>강원체육중</v>
          </cell>
          <cell r="F16" t="str">
            <v>1.40</v>
          </cell>
        </row>
      </sheetData>
      <sheetData sheetId="1"/>
      <sheetData sheetId="2">
        <row r="11">
          <cell r="C11" t="str">
            <v>박수빈</v>
          </cell>
          <cell r="E11" t="str">
            <v>경기가평중</v>
          </cell>
          <cell r="F11" t="str">
            <v>5.23</v>
          </cell>
          <cell r="G11" t="str">
            <v>0.9</v>
          </cell>
        </row>
        <row r="12">
          <cell r="C12" t="str">
            <v>최지윤</v>
          </cell>
          <cell r="E12" t="str">
            <v>경북체육중</v>
          </cell>
          <cell r="F12" t="str">
            <v>4.99</v>
          </cell>
          <cell r="G12" t="str">
            <v>0.6</v>
          </cell>
        </row>
        <row r="13">
          <cell r="C13" t="str">
            <v>김진영</v>
          </cell>
          <cell r="E13" t="str">
            <v>경기능곡중</v>
          </cell>
          <cell r="F13" t="str">
            <v>4.99</v>
          </cell>
          <cell r="G13" t="str">
            <v>0.7</v>
          </cell>
        </row>
        <row r="14">
          <cell r="C14" t="str">
            <v>이희령</v>
          </cell>
          <cell r="E14" t="str">
            <v>강원체육중</v>
          </cell>
          <cell r="F14" t="str">
            <v>4.95</v>
          </cell>
          <cell r="G14" t="str">
            <v>-1.6</v>
          </cell>
        </row>
        <row r="15">
          <cell r="C15" t="str">
            <v>이진</v>
          </cell>
          <cell r="F15" t="str">
            <v>4.54</v>
          </cell>
          <cell r="G15" t="str">
            <v>-1.1</v>
          </cell>
        </row>
        <row r="16">
          <cell r="C16" t="str">
            <v>오세희</v>
          </cell>
          <cell r="E16" t="str">
            <v>경기능곡중</v>
          </cell>
          <cell r="F16" t="str">
            <v>4.50</v>
          </cell>
          <cell r="G16" t="str">
            <v>1.5</v>
          </cell>
        </row>
        <row r="17">
          <cell r="C17" t="str">
            <v>오소현</v>
          </cell>
          <cell r="E17" t="str">
            <v>경기금오중</v>
          </cell>
          <cell r="F17" t="str">
            <v>3.91</v>
          </cell>
          <cell r="G17" t="str">
            <v>1.1</v>
          </cell>
        </row>
      </sheetData>
      <sheetData sheetId="3">
        <row r="11">
          <cell r="C11" t="str">
            <v>김진영</v>
          </cell>
          <cell r="E11" t="str">
            <v>경기능곡중</v>
          </cell>
          <cell r="F11" t="str">
            <v>10.96</v>
          </cell>
          <cell r="G11" t="str">
            <v>1.1</v>
          </cell>
        </row>
        <row r="12">
          <cell r="C12" t="str">
            <v>박수빈</v>
          </cell>
          <cell r="E12" t="str">
            <v>경기가평중</v>
          </cell>
          <cell r="F12" t="str">
            <v>10.86</v>
          </cell>
          <cell r="G12" t="str">
            <v>1.4</v>
          </cell>
        </row>
        <row r="13">
          <cell r="C13" t="str">
            <v>배영인</v>
          </cell>
          <cell r="E13" t="str">
            <v>김천한일여자중</v>
          </cell>
          <cell r="F13" t="str">
            <v>10.41</v>
          </cell>
          <cell r="G13" t="str">
            <v>-2.3</v>
          </cell>
        </row>
        <row r="14">
          <cell r="C14" t="str">
            <v>오세희</v>
          </cell>
          <cell r="E14" t="str">
            <v>경기능곡중</v>
          </cell>
          <cell r="F14" t="str">
            <v>10.07</v>
          </cell>
          <cell r="G14" t="str">
            <v>-0.0</v>
          </cell>
        </row>
        <row r="15">
          <cell r="C15" t="str">
            <v>최유미</v>
          </cell>
          <cell r="E15" t="str">
            <v>경기시흥중</v>
          </cell>
          <cell r="F15" t="str">
            <v>9.97</v>
          </cell>
          <cell r="G15" t="str">
            <v>-1.7</v>
          </cell>
        </row>
      </sheetData>
      <sheetData sheetId="4">
        <row r="11">
          <cell r="C11" t="str">
            <v>박소담</v>
          </cell>
          <cell r="E11" t="str">
            <v>경기철산중</v>
          </cell>
          <cell r="F11" t="str">
            <v>12.65</v>
          </cell>
        </row>
        <row r="12">
          <cell r="C12" t="str">
            <v>주형원</v>
          </cell>
          <cell r="E12" t="str">
            <v>경기철산중</v>
          </cell>
          <cell r="F12" t="str">
            <v>11.73</v>
          </cell>
        </row>
        <row r="13">
          <cell r="C13" t="str">
            <v>신유진</v>
          </cell>
          <cell r="E13" t="str">
            <v>경기체육중</v>
          </cell>
          <cell r="F13" t="str">
            <v>10.96</v>
          </cell>
        </row>
        <row r="14">
          <cell r="C14" t="str">
            <v>박지현</v>
          </cell>
          <cell r="E14" t="str">
            <v>주례여자중</v>
          </cell>
          <cell r="F14" t="str">
            <v>10.59</v>
          </cell>
        </row>
        <row r="15">
          <cell r="C15" t="str">
            <v>김예빈</v>
          </cell>
          <cell r="E15" t="str">
            <v>경기철산중</v>
          </cell>
          <cell r="F15" t="str">
            <v>10.15</v>
          </cell>
        </row>
        <row r="16">
          <cell r="C16" t="str">
            <v>오영인</v>
          </cell>
          <cell r="E16" t="str">
            <v>성보중</v>
          </cell>
          <cell r="F16" t="str">
            <v>8.97</v>
          </cell>
        </row>
        <row r="17">
          <cell r="C17" t="str">
            <v>김규리</v>
          </cell>
          <cell r="E17" t="str">
            <v>경기시흥중</v>
          </cell>
          <cell r="F17" t="str">
            <v>8.27</v>
          </cell>
        </row>
        <row r="18">
          <cell r="C18" t="str">
            <v>이나현</v>
          </cell>
          <cell r="E18" t="str">
            <v>인화여자중</v>
          </cell>
          <cell r="F18" t="str">
            <v>7.36</v>
          </cell>
        </row>
      </sheetData>
      <sheetData sheetId="5">
        <row r="11">
          <cell r="C11" t="str">
            <v>신유진</v>
          </cell>
          <cell r="E11" t="str">
            <v>경기체육중</v>
          </cell>
          <cell r="F11" t="str">
            <v>32.95</v>
          </cell>
        </row>
        <row r="12">
          <cell r="C12" t="str">
            <v>염다혜</v>
          </cell>
          <cell r="F12">
            <v>32.619999999999997</v>
          </cell>
        </row>
        <row r="13">
          <cell r="C13" t="str">
            <v>심명진</v>
          </cell>
          <cell r="E13" t="str">
            <v>울산스포츠과학중</v>
          </cell>
          <cell r="F13" t="str">
            <v>32.17</v>
          </cell>
        </row>
        <row r="14">
          <cell r="C14" t="str">
            <v>임은경</v>
          </cell>
          <cell r="E14" t="str">
            <v>월배중</v>
          </cell>
          <cell r="F14" t="str">
            <v>30.76</v>
          </cell>
        </row>
        <row r="15">
          <cell r="C15" t="str">
            <v>정혜리</v>
          </cell>
          <cell r="E15" t="str">
            <v>강원체육중</v>
          </cell>
          <cell r="F15" t="str">
            <v>25.29</v>
          </cell>
        </row>
        <row r="16">
          <cell r="C16" t="str">
            <v>주형원</v>
          </cell>
          <cell r="E16" t="str">
            <v>경기철산중</v>
          </cell>
          <cell r="F16" t="str">
            <v>21.26</v>
          </cell>
        </row>
        <row r="17">
          <cell r="C17" t="str">
            <v>박기현</v>
          </cell>
          <cell r="E17" t="str">
            <v>경기동부중</v>
          </cell>
          <cell r="F17" t="str">
            <v>18.71</v>
          </cell>
        </row>
      </sheetData>
      <sheetData sheetId="6">
        <row r="11">
          <cell r="C11" t="str">
            <v>최가희</v>
          </cell>
          <cell r="E11" t="str">
            <v>강원체육중</v>
          </cell>
          <cell r="F11" t="str">
            <v>41.45</v>
          </cell>
        </row>
        <row r="12">
          <cell r="C12" t="str">
            <v>김원우</v>
          </cell>
          <cell r="E12" t="str">
            <v>월촌중</v>
          </cell>
          <cell r="F12" t="str">
            <v>31.53</v>
          </cell>
        </row>
        <row r="13">
          <cell r="C13" t="str">
            <v>임혜영</v>
          </cell>
          <cell r="E13" t="str">
            <v>합포중</v>
          </cell>
          <cell r="F13" t="str">
            <v>29.92</v>
          </cell>
        </row>
        <row r="14">
          <cell r="C14" t="str">
            <v>김수현</v>
          </cell>
          <cell r="E14" t="str">
            <v>삼척여자중</v>
          </cell>
          <cell r="F14" t="str">
            <v>26.02</v>
          </cell>
        </row>
        <row r="15">
          <cell r="C15" t="str">
            <v>윤예림</v>
          </cell>
          <cell r="E15" t="str">
            <v>경기체육중</v>
          </cell>
          <cell r="F15" t="str">
            <v>22.81</v>
          </cell>
        </row>
        <row r="16">
          <cell r="C16" t="str">
            <v>전현서</v>
          </cell>
          <cell r="E16" t="str">
            <v>경기금오중</v>
          </cell>
          <cell r="F16" t="str">
            <v>22.36</v>
          </cell>
        </row>
        <row r="17">
          <cell r="C17" t="str">
            <v>조유진</v>
          </cell>
          <cell r="E17" t="str">
            <v>경기금오중</v>
          </cell>
          <cell r="F17" t="str">
            <v>14.70</v>
          </cell>
        </row>
      </sheetData>
      <sheetData sheetId="7">
        <row r="11">
          <cell r="C11" t="str">
            <v>변영주</v>
          </cell>
          <cell r="E11" t="str">
            <v>합포중</v>
          </cell>
          <cell r="F11" t="str">
            <v>3,408점</v>
          </cell>
        </row>
        <row r="12">
          <cell r="C12" t="str">
            <v>김솔기</v>
          </cell>
          <cell r="E12" t="str">
            <v>인화여자중</v>
          </cell>
          <cell r="F12" t="str">
            <v>2,883점</v>
          </cell>
        </row>
        <row r="13">
          <cell r="C13" t="str">
            <v>이효진</v>
          </cell>
          <cell r="E13" t="str">
            <v>인제중</v>
          </cell>
          <cell r="F13" t="str">
            <v>2,305점</v>
          </cell>
        </row>
        <row r="14">
          <cell r="C14" t="str">
            <v>조아영</v>
          </cell>
          <cell r="E14" t="str">
            <v>인화여자중</v>
          </cell>
          <cell r="F14" t="str">
            <v>1,747점</v>
          </cell>
        </row>
        <row r="15">
          <cell r="C15" t="str">
            <v>박호아</v>
          </cell>
          <cell r="E15" t="str">
            <v>인화여자중</v>
          </cell>
          <cell r="F15" t="str">
            <v>1,647점</v>
          </cell>
        </row>
        <row r="16">
          <cell r="C16" t="str">
            <v>유지민</v>
          </cell>
          <cell r="E16" t="str">
            <v>인화여자중</v>
          </cell>
          <cell r="F16" t="str">
            <v>1,298점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/>
      <sheetData sheetId="3">
        <row r="8">
          <cell r="G8" t="str">
            <v>-0.6</v>
          </cell>
        </row>
        <row r="11">
          <cell r="C11" t="str">
            <v>원민혁</v>
          </cell>
          <cell r="E11" t="str">
            <v>온양용화중</v>
          </cell>
          <cell r="F11" t="str">
            <v>11.82</v>
          </cell>
        </row>
        <row r="12">
          <cell r="C12" t="str">
            <v>손지원</v>
          </cell>
          <cell r="E12" t="str">
            <v>경기능곡중</v>
          </cell>
          <cell r="F12" t="str">
            <v>11.95</v>
          </cell>
        </row>
        <row r="13">
          <cell r="C13" t="str">
            <v>이동호</v>
          </cell>
          <cell r="E13" t="str">
            <v>경기금파중</v>
          </cell>
          <cell r="F13" t="str">
            <v>12.05</v>
          </cell>
        </row>
        <row r="14">
          <cell r="C14" t="str">
            <v>최태영</v>
          </cell>
          <cell r="E14" t="str">
            <v>경기체육중</v>
          </cell>
          <cell r="F14" t="str">
            <v>12.11</v>
          </cell>
        </row>
        <row r="15">
          <cell r="C15" t="str">
            <v>송찬희</v>
          </cell>
          <cell r="E15" t="str">
            <v>동방중</v>
          </cell>
          <cell r="F15" t="str">
            <v>12.14</v>
          </cell>
        </row>
        <row r="16">
          <cell r="C16" t="str">
            <v>이용헌</v>
          </cell>
          <cell r="E16" t="str">
            <v>성남동중</v>
          </cell>
          <cell r="F16" t="str">
            <v>12.49</v>
          </cell>
        </row>
        <row r="17">
          <cell r="C17" t="str">
            <v>김규섭</v>
          </cell>
          <cell r="E17" t="str">
            <v>월촌중</v>
          </cell>
          <cell r="F17" t="str">
            <v>12.50</v>
          </cell>
        </row>
        <row r="18">
          <cell r="C18" t="str">
            <v>유형욱</v>
          </cell>
          <cell r="E18" t="str">
            <v>경기문산수억중</v>
          </cell>
          <cell r="F18" t="str">
            <v>12.59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조휘인</v>
          </cell>
          <cell r="E11" t="str">
            <v>경기덕계중</v>
          </cell>
          <cell r="F11" t="str">
            <v>54.09</v>
          </cell>
        </row>
        <row r="12">
          <cell r="C12" t="str">
            <v>김승우</v>
          </cell>
          <cell r="E12" t="str">
            <v>광명북중</v>
          </cell>
          <cell r="F12" t="str">
            <v>56.15</v>
          </cell>
        </row>
        <row r="13">
          <cell r="C13" t="str">
            <v>김대성</v>
          </cell>
          <cell r="E13" t="str">
            <v>경기송운중</v>
          </cell>
          <cell r="F13" t="str">
            <v>56.70</v>
          </cell>
        </row>
        <row r="14">
          <cell r="C14" t="str">
            <v>신현서</v>
          </cell>
          <cell r="E14" t="str">
            <v>경기체육중</v>
          </cell>
          <cell r="F14" t="str">
            <v>57.89</v>
          </cell>
        </row>
        <row r="15">
          <cell r="C15" t="str">
            <v>신지홍</v>
          </cell>
          <cell r="E15" t="str">
            <v>경기대경중</v>
          </cell>
          <cell r="F15" t="str">
            <v>59.43</v>
          </cell>
        </row>
        <row r="16">
          <cell r="C16" t="str">
            <v>유현석</v>
          </cell>
          <cell r="E16" t="str">
            <v>경기수성중</v>
          </cell>
          <cell r="F16" t="str">
            <v>1:00.83</v>
          </cell>
        </row>
        <row r="17">
          <cell r="C17" t="str">
            <v>조민혁</v>
          </cell>
          <cell r="E17" t="str">
            <v>인천당하중</v>
          </cell>
          <cell r="F17" t="str">
            <v>1:01.74</v>
          </cell>
        </row>
        <row r="18">
          <cell r="C18" t="str">
            <v>임명섭</v>
          </cell>
          <cell r="E18" t="str">
            <v>경기와동중</v>
          </cell>
          <cell r="F18" t="str">
            <v>1:06.04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이주석</v>
          </cell>
          <cell r="E11" t="str">
            <v>온양용화중</v>
          </cell>
          <cell r="F11" t="str">
            <v>2:12.40</v>
          </cell>
        </row>
        <row r="12">
          <cell r="C12" t="str">
            <v>서여민</v>
          </cell>
          <cell r="E12" t="str">
            <v>전라중</v>
          </cell>
          <cell r="F12" t="str">
            <v>2:12.86</v>
          </cell>
        </row>
        <row r="13">
          <cell r="C13" t="str">
            <v>이한비</v>
          </cell>
          <cell r="E13" t="str">
            <v>음성중</v>
          </cell>
          <cell r="F13" t="str">
            <v>2:15.29</v>
          </cell>
        </row>
        <row r="14">
          <cell r="C14" t="str">
            <v>이승규</v>
          </cell>
          <cell r="E14" t="str">
            <v>금암중</v>
          </cell>
          <cell r="F14" t="str">
            <v>2:16.01</v>
          </cell>
        </row>
        <row r="15">
          <cell r="C15" t="str">
            <v>이범수</v>
          </cell>
          <cell r="E15" t="str">
            <v>광명북중</v>
          </cell>
          <cell r="F15" t="str">
            <v>2:18.79</v>
          </cell>
        </row>
        <row r="16">
          <cell r="C16" t="str">
            <v>안희성</v>
          </cell>
          <cell r="E16" t="str">
            <v>경기금파중</v>
          </cell>
          <cell r="F16" t="str">
            <v>2:21.02</v>
          </cell>
        </row>
        <row r="17">
          <cell r="C17" t="str">
            <v>이재형</v>
          </cell>
          <cell r="E17" t="str">
            <v>경기용인중</v>
          </cell>
          <cell r="F17" t="str">
            <v>2:21.94</v>
          </cell>
        </row>
        <row r="18">
          <cell r="C18" t="str">
            <v>조훈민</v>
          </cell>
          <cell r="E18" t="str">
            <v>성보중</v>
          </cell>
          <cell r="F18" t="str">
            <v>2:33.78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김동주</v>
          </cell>
          <cell r="E11" t="str">
            <v>점촌중</v>
          </cell>
          <cell r="F11" t="str">
            <v>5.71</v>
          </cell>
          <cell r="G11" t="str">
            <v>0.6</v>
          </cell>
        </row>
        <row r="12">
          <cell r="C12" t="str">
            <v>장진호</v>
          </cell>
          <cell r="E12" t="str">
            <v>강원체육중</v>
          </cell>
          <cell r="F12" t="str">
            <v>5.46</v>
          </cell>
          <cell r="G12" t="str">
            <v>0.1</v>
          </cell>
        </row>
        <row r="13">
          <cell r="C13" t="str">
            <v>김태현</v>
          </cell>
          <cell r="E13" t="str">
            <v>경기덕정중</v>
          </cell>
          <cell r="F13" t="str">
            <v>5.36</v>
          </cell>
          <cell r="G13" t="str">
            <v>-0.3</v>
          </cell>
        </row>
        <row r="14">
          <cell r="C14" t="str">
            <v>윤하진</v>
          </cell>
          <cell r="E14" t="str">
            <v>경기체육중</v>
          </cell>
          <cell r="F14" t="str">
            <v>5.36</v>
          </cell>
          <cell r="G14" t="str">
            <v>0.3</v>
          </cell>
        </row>
        <row r="15">
          <cell r="C15" t="str">
            <v>장윤성</v>
          </cell>
          <cell r="E15" t="str">
            <v>경기와동중</v>
          </cell>
          <cell r="F15" t="str">
            <v>5.26</v>
          </cell>
          <cell r="G15" t="str">
            <v>-0.0</v>
          </cell>
        </row>
        <row r="16">
          <cell r="C16" t="str">
            <v>최영환</v>
          </cell>
          <cell r="E16" t="str">
            <v>부원중</v>
          </cell>
          <cell r="F16" t="str">
            <v>5.05</v>
          </cell>
          <cell r="G16" t="str">
            <v>0.1</v>
          </cell>
        </row>
        <row r="17">
          <cell r="C17" t="str">
            <v>이시안</v>
          </cell>
          <cell r="E17" t="str">
            <v>경기시곡중</v>
          </cell>
          <cell r="F17" t="str">
            <v>4.88</v>
          </cell>
          <cell r="G17" t="str">
            <v>0.2</v>
          </cell>
        </row>
        <row r="18">
          <cell r="C18" t="str">
            <v>장 훈</v>
          </cell>
          <cell r="E18" t="str">
            <v>경기여주중</v>
          </cell>
          <cell r="F18" t="str">
            <v>4.74</v>
          </cell>
          <cell r="G18" t="str">
            <v>0.2</v>
          </cell>
        </row>
      </sheetData>
      <sheetData sheetId="1">
        <row r="11">
          <cell r="C11" t="str">
            <v>임재현</v>
          </cell>
          <cell r="E11" t="str">
            <v>대전대신중</v>
          </cell>
          <cell r="F11" t="str">
            <v>34.83</v>
          </cell>
        </row>
        <row r="12">
          <cell r="C12" t="str">
            <v>천상진</v>
          </cell>
          <cell r="E12" t="str">
            <v>동주중</v>
          </cell>
          <cell r="F12" t="str">
            <v>34.74</v>
          </cell>
        </row>
        <row r="13">
          <cell r="C13" t="str">
            <v>최완재</v>
          </cell>
          <cell r="E13" t="str">
            <v>인천당하중</v>
          </cell>
          <cell r="F13" t="str">
            <v>34.66</v>
          </cell>
        </row>
        <row r="14">
          <cell r="C14" t="str">
            <v>김광섭</v>
          </cell>
          <cell r="E14" t="str">
            <v>점촌중</v>
          </cell>
          <cell r="F14" t="str">
            <v>30.59</v>
          </cell>
        </row>
        <row r="15">
          <cell r="C15" t="str">
            <v>강다형</v>
          </cell>
          <cell r="E15" t="str">
            <v>성보중</v>
          </cell>
          <cell r="F15" t="str">
            <v>26.53</v>
          </cell>
        </row>
        <row r="16">
          <cell r="C16" t="str">
            <v>박기쁨</v>
          </cell>
          <cell r="E16" t="str">
            <v>속초중</v>
          </cell>
          <cell r="F16" t="str">
            <v>18.25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0.1</v>
          </cell>
        </row>
        <row r="11">
          <cell r="C11" t="str">
            <v>김지원</v>
          </cell>
          <cell r="E11" t="str">
            <v>인화여자중</v>
          </cell>
          <cell r="F11" t="str">
            <v>12.62</v>
          </cell>
        </row>
        <row r="12">
          <cell r="C12" t="str">
            <v>김소은</v>
          </cell>
          <cell r="E12" t="str">
            <v>경기가평중</v>
          </cell>
          <cell r="F12" t="str">
            <v>12.93</v>
          </cell>
        </row>
        <row r="13">
          <cell r="C13" t="str">
            <v>박다윤</v>
          </cell>
          <cell r="E13" t="str">
            <v>가좌여자중</v>
          </cell>
          <cell r="F13" t="str">
            <v>13.04</v>
          </cell>
        </row>
        <row r="14">
          <cell r="C14" t="str">
            <v>김민경</v>
          </cell>
          <cell r="E14" t="str">
            <v>경기체육중</v>
          </cell>
          <cell r="F14" t="str">
            <v>13.12</v>
          </cell>
        </row>
        <row r="15">
          <cell r="C15" t="str">
            <v>김유진</v>
          </cell>
          <cell r="E15" t="str">
            <v>언남중</v>
          </cell>
          <cell r="F15" t="str">
            <v>13.36</v>
          </cell>
        </row>
        <row r="16">
          <cell r="C16" t="str">
            <v>김애영</v>
          </cell>
          <cell r="E16" t="str">
            <v>경기덕계중</v>
          </cell>
          <cell r="F16" t="str">
            <v>13.52</v>
          </cell>
        </row>
        <row r="17">
          <cell r="C17" t="str">
            <v>최주희</v>
          </cell>
          <cell r="E17" t="str">
            <v>경기경수중</v>
          </cell>
          <cell r="F17" t="str">
            <v>13.58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>
        <row r="11">
          <cell r="C11" t="str">
            <v>김태연</v>
          </cell>
          <cell r="E11" t="str">
            <v>인화여자중</v>
          </cell>
          <cell r="F11" t="str">
            <v>1:03.04</v>
          </cell>
        </row>
        <row r="12">
          <cell r="C12" t="str">
            <v>임지연</v>
          </cell>
          <cell r="E12" t="str">
            <v>인천당하중</v>
          </cell>
          <cell r="F12" t="str">
            <v>1:03.71</v>
          </cell>
        </row>
        <row r="13">
          <cell r="C13" t="str">
            <v>최윤서</v>
          </cell>
          <cell r="E13" t="str">
            <v>경기덕계중</v>
          </cell>
          <cell r="F13" t="str">
            <v>1:04.97</v>
          </cell>
        </row>
        <row r="14">
          <cell r="C14" t="str">
            <v>김세아</v>
          </cell>
          <cell r="E14" t="str">
            <v>성산중</v>
          </cell>
          <cell r="F14" t="str">
            <v>1:06.64</v>
          </cell>
        </row>
        <row r="15">
          <cell r="C15" t="str">
            <v>박현정</v>
          </cell>
          <cell r="E15" t="str">
            <v>온양용화중</v>
          </cell>
          <cell r="F15" t="str">
            <v>1:07.55</v>
          </cell>
        </row>
        <row r="16">
          <cell r="C16" t="str">
            <v>김다인</v>
          </cell>
          <cell r="E16" t="str">
            <v>경기봉담중</v>
          </cell>
          <cell r="F16" t="str">
            <v>1:11.65</v>
          </cell>
        </row>
        <row r="17">
          <cell r="C17" t="str">
            <v>조혜윤</v>
          </cell>
          <cell r="E17" t="str">
            <v>주례여자중</v>
          </cell>
          <cell r="F17" t="str">
            <v>1:17.36</v>
          </cell>
        </row>
      </sheetData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배지민</v>
          </cell>
          <cell r="E11" t="str">
            <v>인천당하중</v>
          </cell>
          <cell r="F11" t="str">
            <v>2:33.25</v>
          </cell>
        </row>
        <row r="12">
          <cell r="C12" t="str">
            <v>김도예</v>
          </cell>
          <cell r="E12" t="str">
            <v>경기경안중</v>
          </cell>
          <cell r="F12" t="str">
            <v>2:34.89</v>
          </cell>
        </row>
        <row r="13">
          <cell r="C13" t="str">
            <v>김도연</v>
          </cell>
          <cell r="E13" t="str">
            <v>인천당하중</v>
          </cell>
          <cell r="F13" t="str">
            <v>2:35.42</v>
          </cell>
        </row>
        <row r="14">
          <cell r="C14" t="str">
            <v>김영성</v>
          </cell>
          <cell r="E14" t="str">
            <v>건대부속중</v>
          </cell>
          <cell r="F14" t="str">
            <v>2:39.77</v>
          </cell>
        </row>
        <row r="15">
          <cell r="C15" t="str">
            <v>이은교</v>
          </cell>
          <cell r="E15" t="str">
            <v>경기체육중</v>
          </cell>
          <cell r="F15" t="str">
            <v>2:43.90</v>
          </cell>
        </row>
        <row r="16">
          <cell r="C16" t="str">
            <v>김솔기</v>
          </cell>
          <cell r="E16" t="str">
            <v>인화여자중</v>
          </cell>
          <cell r="F16" t="str">
            <v>2:46.71</v>
          </cell>
        </row>
        <row r="17">
          <cell r="C17" t="str">
            <v>김예연</v>
          </cell>
          <cell r="E17" t="str">
            <v>경기신천중</v>
          </cell>
          <cell r="F17" t="str">
            <v>2:47.50</v>
          </cell>
        </row>
        <row r="18">
          <cell r="C18" t="str">
            <v>박미애</v>
          </cell>
          <cell r="E18" t="str">
            <v>가좌여자중</v>
          </cell>
          <cell r="F18" t="str">
            <v>2:57.26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이도하</v>
          </cell>
          <cell r="E11" t="str">
            <v>경기문산수억중</v>
          </cell>
          <cell r="F11" t="str">
            <v>49.28 CR</v>
          </cell>
        </row>
        <row r="12">
          <cell r="C12" t="str">
            <v>곽성철</v>
          </cell>
          <cell r="E12" t="str">
            <v>경기체육중</v>
          </cell>
          <cell r="F12" t="str">
            <v>51.20</v>
          </cell>
        </row>
        <row r="13">
          <cell r="C13" t="str">
            <v>주승균</v>
          </cell>
          <cell r="E13" t="str">
            <v>부원중</v>
          </cell>
          <cell r="F13" t="str">
            <v>51.55</v>
          </cell>
        </row>
        <row r="14">
          <cell r="C14" t="str">
            <v>장준</v>
          </cell>
          <cell r="E14" t="str">
            <v>대구체육중</v>
          </cell>
          <cell r="F14" t="str">
            <v>51.74</v>
          </cell>
        </row>
        <row r="15">
          <cell r="C15" t="str">
            <v>박정한</v>
          </cell>
          <cell r="E15" t="str">
            <v>경기체육중</v>
          </cell>
          <cell r="F15" t="str">
            <v>53.25</v>
          </cell>
        </row>
        <row r="16">
          <cell r="C16" t="str">
            <v>성재준</v>
          </cell>
          <cell r="E16" t="str">
            <v>경기산본중</v>
          </cell>
          <cell r="F16" t="str">
            <v>53.28</v>
          </cell>
        </row>
        <row r="17">
          <cell r="C17" t="str">
            <v>신재헌</v>
          </cell>
          <cell r="E17" t="str">
            <v>대구체육중</v>
          </cell>
          <cell r="F17" t="str">
            <v>54.34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멀리"/>
      <sheetName val="원반"/>
    </sheetNames>
    <sheetDataSet>
      <sheetData sheetId="0">
        <row r="11">
          <cell r="C11" t="str">
            <v>나소연</v>
          </cell>
          <cell r="E11" t="str">
            <v>월촌중</v>
          </cell>
          <cell r="F11" t="str">
            <v>5.03</v>
          </cell>
        </row>
        <row r="12">
          <cell r="C12" t="str">
            <v>신지선</v>
          </cell>
          <cell r="E12" t="str">
            <v>익산어양중</v>
          </cell>
          <cell r="F12" t="str">
            <v>4.99</v>
          </cell>
          <cell r="G12" t="str">
            <v>1.7</v>
          </cell>
        </row>
        <row r="13">
          <cell r="C13" t="str">
            <v>김지원</v>
          </cell>
          <cell r="E13" t="str">
            <v>경기체육중</v>
          </cell>
          <cell r="F13" t="str">
            <v>4.80</v>
          </cell>
          <cell r="G13" t="str">
            <v>1.5</v>
          </cell>
        </row>
        <row r="14">
          <cell r="C14" t="str">
            <v>정채연</v>
          </cell>
          <cell r="E14" t="str">
            <v>경기경수중</v>
          </cell>
          <cell r="F14" t="str">
            <v>4.29</v>
          </cell>
          <cell r="G14" t="str">
            <v>1.1</v>
          </cell>
        </row>
        <row r="15">
          <cell r="C15" t="str">
            <v>박보연</v>
          </cell>
          <cell r="E15" t="str">
            <v>경기시흥중</v>
          </cell>
          <cell r="F15" t="str">
            <v>4.12</v>
          </cell>
          <cell r="G15" t="str">
            <v>0.2</v>
          </cell>
        </row>
        <row r="16">
          <cell r="C16" t="str">
            <v>문지연</v>
          </cell>
          <cell r="E16" t="str">
            <v>가좌여자중</v>
          </cell>
          <cell r="F16" t="str">
            <v>4.05</v>
          </cell>
          <cell r="G16" t="str">
            <v>-0.0</v>
          </cell>
        </row>
        <row r="17">
          <cell r="C17" t="str">
            <v>손예강</v>
          </cell>
          <cell r="E17" t="str">
            <v>영림중</v>
          </cell>
          <cell r="F17" t="str">
            <v>4.02</v>
          </cell>
        </row>
        <row r="18">
          <cell r="C18" t="str">
            <v>안유정</v>
          </cell>
          <cell r="E18" t="str">
            <v>가좌여자중</v>
          </cell>
          <cell r="F18" t="str">
            <v>3.47</v>
          </cell>
          <cell r="G18" t="str">
            <v>1.9</v>
          </cell>
        </row>
      </sheetData>
      <sheetData sheetId="1">
        <row r="11">
          <cell r="C11" t="str">
            <v>김예빈</v>
          </cell>
          <cell r="E11" t="str">
            <v>경기철산중</v>
          </cell>
          <cell r="F11" t="str">
            <v>23.00</v>
          </cell>
        </row>
        <row r="12">
          <cell r="C12" t="str">
            <v>이나현</v>
          </cell>
          <cell r="E12" t="str">
            <v>인화여자중</v>
          </cell>
          <cell r="F12" t="str">
            <v>18.45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0.2</v>
          </cell>
        </row>
        <row r="11">
          <cell r="C11" t="str">
            <v>김동재</v>
          </cell>
          <cell r="E11" t="str">
            <v>경기심원고</v>
          </cell>
          <cell r="F11" t="str">
            <v>10.83</v>
          </cell>
        </row>
        <row r="12">
          <cell r="C12" t="str">
            <v>한상욱</v>
          </cell>
          <cell r="E12" t="str">
            <v>경기덕계고</v>
          </cell>
          <cell r="F12" t="str">
            <v>10.86</v>
          </cell>
        </row>
        <row r="13">
          <cell r="C13" t="str">
            <v>김윤재</v>
          </cell>
          <cell r="E13" t="str">
            <v>은행고</v>
          </cell>
          <cell r="F13" t="str">
            <v>10.86</v>
          </cell>
        </row>
        <row r="14">
          <cell r="C14" t="str">
            <v>반인호</v>
          </cell>
          <cell r="E14" t="str">
            <v>문산수억고</v>
          </cell>
          <cell r="F14" t="str">
            <v>10.96</v>
          </cell>
        </row>
        <row r="15">
          <cell r="C15" t="str">
            <v>김영빈</v>
          </cell>
          <cell r="E15" t="str">
            <v>이리공업고</v>
          </cell>
          <cell r="F15" t="str">
            <v>11.00</v>
          </cell>
        </row>
        <row r="16">
          <cell r="C16" t="str">
            <v>김태규</v>
          </cell>
          <cell r="E16" t="str">
            <v>경복고</v>
          </cell>
          <cell r="F16" t="str">
            <v>11.01</v>
          </cell>
        </row>
        <row r="17">
          <cell r="C17" t="str">
            <v>장현훈</v>
          </cell>
          <cell r="E17" t="str">
            <v>충남체육고</v>
          </cell>
          <cell r="F17" t="str">
            <v>11.03</v>
          </cell>
        </row>
        <row r="18">
          <cell r="C18" t="str">
            <v>박성하</v>
          </cell>
          <cell r="E18" t="str">
            <v>강원체육고</v>
          </cell>
          <cell r="F18" t="str">
            <v>11.12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0.4</v>
          </cell>
        </row>
        <row r="11">
          <cell r="C11" t="str">
            <v>김윤재</v>
          </cell>
          <cell r="E11" t="str">
            <v>은행고</v>
          </cell>
          <cell r="F11" t="str">
            <v>21.48</v>
          </cell>
        </row>
        <row r="12">
          <cell r="C12" t="str">
            <v>김현수</v>
          </cell>
          <cell r="E12" t="str">
            <v>충북체육고</v>
          </cell>
          <cell r="F12" t="str">
            <v>21.51</v>
          </cell>
        </row>
        <row r="13">
          <cell r="C13" t="str">
            <v>김현탁</v>
          </cell>
          <cell r="E13" t="str">
            <v>경복고</v>
          </cell>
          <cell r="F13" t="str">
            <v>21.85</v>
          </cell>
        </row>
        <row r="14">
          <cell r="C14" t="str">
            <v>김중석</v>
          </cell>
          <cell r="E14" t="str">
            <v>경북체육고</v>
          </cell>
          <cell r="F14" t="str">
            <v>21.89</v>
          </cell>
        </row>
        <row r="15">
          <cell r="C15" t="str">
            <v>한누리</v>
          </cell>
          <cell r="E15" t="str">
            <v>대전체육고</v>
          </cell>
          <cell r="F15" t="str">
            <v>22.08</v>
          </cell>
        </row>
        <row r="16">
          <cell r="C16" t="str">
            <v>여준수</v>
          </cell>
          <cell r="E16" t="str">
            <v>경기모바일과학고</v>
          </cell>
          <cell r="F16" t="str">
            <v>22.19</v>
          </cell>
        </row>
        <row r="17">
          <cell r="C17" t="str">
            <v>박민제</v>
          </cell>
          <cell r="E17" t="str">
            <v>서울체육고</v>
          </cell>
          <cell r="F17" t="str">
            <v>22.21</v>
          </cell>
        </row>
        <row r="18">
          <cell r="C18" t="str">
            <v>최철희</v>
          </cell>
          <cell r="E18" t="str">
            <v>대전체육고</v>
          </cell>
          <cell r="F18" t="str">
            <v>22.52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한누리</v>
          </cell>
          <cell r="E11" t="str">
            <v>대전체육고</v>
          </cell>
          <cell r="F11" t="str">
            <v>48.28</v>
          </cell>
        </row>
        <row r="12">
          <cell r="C12" t="str">
            <v>박진우</v>
          </cell>
          <cell r="E12" t="str">
            <v>경기체육고</v>
          </cell>
          <cell r="F12" t="str">
            <v>48.79</v>
          </cell>
        </row>
        <row r="13">
          <cell r="C13" t="str">
            <v>정진호</v>
          </cell>
          <cell r="E13" t="str">
            <v>경기체육고</v>
          </cell>
          <cell r="F13" t="str">
            <v>49.16</v>
          </cell>
        </row>
        <row r="14">
          <cell r="C14" t="str">
            <v>김지호</v>
          </cell>
          <cell r="E14" t="str">
            <v>경기유신고</v>
          </cell>
          <cell r="F14" t="str">
            <v>49.24</v>
          </cell>
        </row>
        <row r="15">
          <cell r="C15" t="str">
            <v>서재영</v>
          </cell>
          <cell r="E15" t="str">
            <v>경기덕계고</v>
          </cell>
          <cell r="F15" t="str">
            <v>49.68</v>
          </cell>
        </row>
        <row r="16">
          <cell r="C16" t="str">
            <v>김남주</v>
          </cell>
          <cell r="E16" t="str">
            <v>경북체육고</v>
          </cell>
          <cell r="F16" t="str">
            <v>49.74</v>
          </cell>
        </row>
        <row r="17">
          <cell r="C17" t="str">
            <v>권기환</v>
          </cell>
          <cell r="E17" t="str">
            <v>한강미디어고</v>
          </cell>
          <cell r="F17" t="str">
            <v>50.48</v>
          </cell>
        </row>
        <row r="18">
          <cell r="C18" t="str">
            <v>임병수</v>
          </cell>
          <cell r="E18" t="str">
            <v>경기심원고</v>
          </cell>
          <cell r="F18" t="str">
            <v>52.20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이효준</v>
          </cell>
          <cell r="E11" t="str">
            <v>전남체육고</v>
          </cell>
          <cell r="F11" t="str">
            <v>1:56.42</v>
          </cell>
        </row>
        <row r="12">
          <cell r="C12" t="str">
            <v>전세진</v>
          </cell>
          <cell r="E12" t="str">
            <v>진건고</v>
          </cell>
          <cell r="F12" t="str">
            <v>1:56.89</v>
          </cell>
        </row>
        <row r="13">
          <cell r="C13" t="str">
            <v>유준선</v>
          </cell>
          <cell r="E13" t="str">
            <v>경기체육고</v>
          </cell>
          <cell r="F13" t="str">
            <v>1:59.18</v>
          </cell>
        </row>
        <row r="14">
          <cell r="C14" t="str">
            <v>김범진</v>
          </cell>
          <cell r="E14" t="str">
            <v>경남체육고</v>
          </cell>
          <cell r="F14" t="str">
            <v>2:04.60</v>
          </cell>
        </row>
        <row r="15">
          <cell r="C15" t="str">
            <v>이의명</v>
          </cell>
          <cell r="E15" t="str">
            <v>진건고</v>
          </cell>
          <cell r="F15" t="str">
            <v>2:07.37</v>
          </cell>
        </row>
        <row r="16">
          <cell r="C16" t="str">
            <v>박정음</v>
          </cell>
          <cell r="E16" t="str">
            <v>강릉명륜고</v>
          </cell>
          <cell r="F16" t="str">
            <v>2:09.27</v>
          </cell>
        </row>
        <row r="17">
          <cell r="C17" t="str">
            <v>김영민</v>
          </cell>
          <cell r="E17" t="str">
            <v>포항두호고</v>
          </cell>
          <cell r="F17" t="str">
            <v>2:12.49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박지원</v>
          </cell>
          <cell r="E11" t="str">
            <v>강릉명륜고</v>
          </cell>
          <cell r="F11" t="str">
            <v>4:04.79</v>
          </cell>
        </row>
        <row r="12">
          <cell r="C12" t="str">
            <v>박정우</v>
          </cell>
          <cell r="E12" t="str">
            <v>배문고</v>
          </cell>
          <cell r="F12" t="str">
            <v>4:09.32</v>
          </cell>
        </row>
        <row r="13">
          <cell r="C13" t="str">
            <v>안재완</v>
          </cell>
          <cell r="E13" t="str">
            <v>남한고</v>
          </cell>
          <cell r="F13" t="str">
            <v>4:14.81</v>
          </cell>
        </row>
        <row r="14">
          <cell r="C14" t="str">
            <v>김지원</v>
          </cell>
          <cell r="E14" t="str">
            <v>강릉명륜고</v>
          </cell>
          <cell r="F14" t="str">
            <v>4:15.11</v>
          </cell>
        </row>
        <row r="15">
          <cell r="C15" t="str">
            <v>김영석</v>
          </cell>
          <cell r="E15" t="str">
            <v>부산체육고</v>
          </cell>
          <cell r="F15" t="str">
            <v>4:17.84</v>
          </cell>
        </row>
        <row r="16">
          <cell r="C16" t="str">
            <v>정의준</v>
          </cell>
          <cell r="E16" t="str">
            <v>강릉명륜고</v>
          </cell>
          <cell r="F16" t="str">
            <v>4:21.23</v>
          </cell>
        </row>
        <row r="17">
          <cell r="C17" t="str">
            <v>조병래</v>
          </cell>
          <cell r="E17" t="str">
            <v>부산체육고</v>
          </cell>
          <cell r="F17" t="str">
            <v>4:22.72</v>
          </cell>
        </row>
        <row r="18">
          <cell r="C18" t="str">
            <v>박주원</v>
          </cell>
          <cell r="E18" t="str">
            <v>경남체육고</v>
          </cell>
          <cell r="F18" t="str">
            <v>4:24.60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김명원</v>
          </cell>
          <cell r="E11" t="str">
            <v>경기체육고</v>
          </cell>
          <cell r="F11" t="str">
            <v>15:50.84</v>
          </cell>
        </row>
        <row r="12">
          <cell r="C12" t="str">
            <v>박지원</v>
          </cell>
          <cell r="E12" t="str">
            <v>강릉명륜고</v>
          </cell>
          <cell r="F12" t="str">
            <v>15:51.21</v>
          </cell>
        </row>
        <row r="13">
          <cell r="C13" t="str">
            <v>박정우</v>
          </cell>
          <cell r="E13" t="str">
            <v>배문고</v>
          </cell>
          <cell r="F13" t="str">
            <v>15:54.77</v>
          </cell>
        </row>
        <row r="14">
          <cell r="C14" t="str">
            <v>박주환</v>
          </cell>
          <cell r="E14" t="str">
            <v>배문고</v>
          </cell>
          <cell r="F14" t="str">
            <v>15:54.97</v>
          </cell>
        </row>
        <row r="15">
          <cell r="C15" t="str">
            <v>박민호</v>
          </cell>
          <cell r="E15" t="str">
            <v>배문고</v>
          </cell>
          <cell r="F15" t="str">
            <v>16:20.69</v>
          </cell>
        </row>
        <row r="16">
          <cell r="C16" t="str">
            <v>전재원</v>
          </cell>
          <cell r="E16" t="str">
            <v>배문고</v>
          </cell>
          <cell r="F16" t="str">
            <v>16:24.44</v>
          </cell>
        </row>
        <row r="17">
          <cell r="C17" t="str">
            <v>이주형</v>
          </cell>
          <cell r="E17" t="str">
            <v>강릉명륜고</v>
          </cell>
          <cell r="F17" t="str">
            <v>16:32.98</v>
          </cell>
        </row>
        <row r="18">
          <cell r="C18" t="str">
            <v>조희중</v>
          </cell>
          <cell r="E18" t="str">
            <v>서울체육고</v>
          </cell>
          <cell r="F18" t="str">
            <v>16:36.93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-1.4</v>
          </cell>
        </row>
        <row r="11">
          <cell r="C11" t="str">
            <v>정재민</v>
          </cell>
          <cell r="E11" t="str">
            <v>평촌경영고</v>
          </cell>
          <cell r="F11" t="str">
            <v>15.01</v>
          </cell>
        </row>
        <row r="12">
          <cell r="C12" t="str">
            <v>박지호</v>
          </cell>
          <cell r="E12" t="str">
            <v>울산스포츠과학고</v>
          </cell>
          <cell r="F12" t="str">
            <v>15.60</v>
          </cell>
        </row>
        <row r="13">
          <cell r="C13" t="str">
            <v>임재민</v>
          </cell>
          <cell r="E13" t="str">
            <v>신명고</v>
          </cell>
          <cell r="F13" t="str">
            <v>15.72</v>
          </cell>
        </row>
        <row r="14">
          <cell r="C14" t="str">
            <v>김민혁</v>
          </cell>
          <cell r="E14" t="str">
            <v>포항두호고</v>
          </cell>
          <cell r="F14" t="str">
            <v>15.76</v>
          </cell>
        </row>
        <row r="15">
          <cell r="C15" t="str">
            <v>최명현</v>
          </cell>
          <cell r="E15" t="str">
            <v>은행고</v>
          </cell>
          <cell r="F15" t="str">
            <v>16.24</v>
          </cell>
        </row>
        <row r="16">
          <cell r="C16" t="str">
            <v>김종덕</v>
          </cell>
          <cell r="E16" t="str">
            <v>김해건설공업고</v>
          </cell>
          <cell r="F16" t="str">
            <v>16.52</v>
          </cell>
        </row>
        <row r="17">
          <cell r="C17" t="str">
            <v>류상현</v>
          </cell>
          <cell r="E17" t="str">
            <v>문산수억고</v>
          </cell>
          <cell r="F17" t="str">
            <v>16.81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김종훈</v>
          </cell>
          <cell r="E11" t="str">
            <v>경기용인고</v>
          </cell>
          <cell r="F11" t="str">
            <v>53.15 CR</v>
          </cell>
        </row>
        <row r="12">
          <cell r="C12" t="str">
            <v>정진호</v>
          </cell>
          <cell r="E12" t="str">
            <v>경기체육고</v>
          </cell>
          <cell r="F12" t="str">
            <v>53.71</v>
          </cell>
        </row>
        <row r="13">
          <cell r="C13" t="str">
            <v>김주호</v>
          </cell>
          <cell r="E13" t="str">
            <v>대구체육고</v>
          </cell>
          <cell r="F13" t="str">
            <v>53.97</v>
          </cell>
        </row>
        <row r="14">
          <cell r="C14" t="str">
            <v>권기환</v>
          </cell>
          <cell r="E14" t="str">
            <v>한강미디어고</v>
          </cell>
          <cell r="F14" t="str">
            <v>55.61</v>
          </cell>
        </row>
        <row r="15">
          <cell r="C15" t="str">
            <v>손명섭</v>
          </cell>
          <cell r="E15" t="str">
            <v>경기유신고</v>
          </cell>
          <cell r="F15" t="str">
            <v>57.43</v>
          </cell>
        </row>
        <row r="16">
          <cell r="C16" t="str">
            <v>최현우</v>
          </cell>
          <cell r="E16" t="str">
            <v>울산스포츠과학고</v>
          </cell>
          <cell r="F16" t="str">
            <v>58.61</v>
          </cell>
        </row>
        <row r="17">
          <cell r="C17" t="str">
            <v>최예성</v>
          </cell>
          <cell r="E17" t="str">
            <v>서울체육고</v>
          </cell>
          <cell r="F17" t="str">
            <v>59.49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권용재</v>
          </cell>
          <cell r="E11" t="str">
            <v>순심고</v>
          </cell>
          <cell r="F11" t="str">
            <v>10:04.02</v>
          </cell>
        </row>
        <row r="12">
          <cell r="C12" t="str">
            <v>박민호</v>
          </cell>
          <cell r="E12" t="str">
            <v>배문고</v>
          </cell>
          <cell r="F12" t="str">
            <v>10:08.49</v>
          </cell>
        </row>
        <row r="13">
          <cell r="C13" t="str">
            <v>유강민</v>
          </cell>
          <cell r="E13" t="str">
            <v>진건고</v>
          </cell>
          <cell r="F13" t="str">
            <v>10:19.63</v>
          </cell>
        </row>
        <row r="14">
          <cell r="C14" t="str">
            <v>이규민</v>
          </cell>
          <cell r="E14" t="str">
            <v>부산체육고</v>
          </cell>
          <cell r="F14" t="str">
            <v>10:20.85</v>
          </cell>
        </row>
        <row r="15">
          <cell r="C15" t="str">
            <v>이광철</v>
          </cell>
          <cell r="E15" t="str">
            <v>단양고</v>
          </cell>
          <cell r="F15" t="str">
            <v>10:23.27</v>
          </cell>
        </row>
        <row r="16">
          <cell r="C16" t="str">
            <v>노용진</v>
          </cell>
          <cell r="E16" t="str">
            <v>경기체육고</v>
          </cell>
          <cell r="F16" t="str">
            <v>10:25.40</v>
          </cell>
        </row>
        <row r="17">
          <cell r="C17" t="str">
            <v>정찬희</v>
          </cell>
          <cell r="E17" t="str">
            <v>진건고</v>
          </cell>
          <cell r="F17" t="str">
            <v>10:37.10</v>
          </cell>
        </row>
        <row r="18">
          <cell r="C18" t="str">
            <v>임승민</v>
          </cell>
          <cell r="E18" t="str">
            <v>강원체육고</v>
          </cell>
          <cell r="F18" t="str">
            <v>10:37.14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성재준</v>
          </cell>
          <cell r="E11" t="str">
            <v>경기산본중</v>
          </cell>
          <cell r="F11" t="str">
            <v>2:03.82</v>
          </cell>
        </row>
        <row r="12">
          <cell r="C12" t="str">
            <v>김장욱</v>
          </cell>
          <cell r="E12" t="str">
            <v>월촌중</v>
          </cell>
          <cell r="F12" t="str">
            <v>2:04.82</v>
          </cell>
        </row>
        <row r="13">
          <cell r="C13" t="str">
            <v>배희망</v>
          </cell>
          <cell r="E13" t="str">
            <v>성남동중</v>
          </cell>
          <cell r="F13" t="str">
            <v>2:05.48</v>
          </cell>
        </row>
        <row r="14">
          <cell r="C14" t="str">
            <v>김종운</v>
          </cell>
          <cell r="E14" t="str">
            <v>경기계남중</v>
          </cell>
          <cell r="F14" t="str">
            <v>2:09.26</v>
          </cell>
        </row>
        <row r="15">
          <cell r="C15" t="str">
            <v>박인재</v>
          </cell>
          <cell r="E15" t="str">
            <v>평창중</v>
          </cell>
          <cell r="F15" t="str">
            <v>2:09.84</v>
          </cell>
        </row>
        <row r="16">
          <cell r="C16" t="str">
            <v>유강철</v>
          </cell>
          <cell r="E16" t="str">
            <v>소달중</v>
          </cell>
          <cell r="F16" t="str">
            <v>2:11.31</v>
          </cell>
        </row>
        <row r="17">
          <cell r="C17" t="str">
            <v>장제윤</v>
          </cell>
          <cell r="E17" t="str">
            <v>경기과천문원중</v>
          </cell>
          <cell r="F17" t="str">
            <v>2:14.42</v>
          </cell>
        </row>
        <row r="18">
          <cell r="C18" t="str">
            <v>변정현</v>
          </cell>
          <cell r="E18" t="str">
            <v>경기소래중</v>
          </cell>
          <cell r="F18" t="str">
            <v>2:29.17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라경민</v>
          </cell>
          <cell r="E11" t="str">
            <v>강원체육고</v>
          </cell>
          <cell r="F11" t="str">
            <v>45:31 CR</v>
          </cell>
        </row>
        <row r="12">
          <cell r="C12" t="str">
            <v>김용환</v>
          </cell>
          <cell r="E12" t="str">
            <v>배문고</v>
          </cell>
          <cell r="F12" t="str">
            <v>47:56</v>
          </cell>
        </row>
        <row r="13">
          <cell r="C13" t="str">
            <v>라경진</v>
          </cell>
          <cell r="E13" t="str">
            <v>강원체육고</v>
          </cell>
          <cell r="F13" t="str">
            <v>48:43</v>
          </cell>
        </row>
        <row r="14">
          <cell r="C14" t="str">
            <v>임채환</v>
          </cell>
          <cell r="E14" t="str">
            <v>부산체육고</v>
          </cell>
          <cell r="F14" t="str">
            <v>49:18</v>
          </cell>
        </row>
        <row r="15">
          <cell r="C15" t="str">
            <v>김수홍</v>
          </cell>
          <cell r="E15" t="str">
            <v>부산체육고</v>
          </cell>
          <cell r="F15" t="str">
            <v>51:04</v>
          </cell>
        </row>
        <row r="16">
          <cell r="C16" t="str">
            <v>김경훈</v>
          </cell>
          <cell r="E16" t="str">
            <v>충남고</v>
          </cell>
          <cell r="F16" t="str">
            <v>51:44</v>
          </cell>
        </row>
        <row r="17">
          <cell r="C17" t="str">
            <v>김민우</v>
          </cell>
          <cell r="E17" t="str">
            <v>경기체육고</v>
          </cell>
          <cell r="F17" t="str">
            <v>51:52</v>
          </cell>
        </row>
        <row r="18">
          <cell r="C18" t="str">
            <v>함태경</v>
          </cell>
          <cell r="E18" t="str">
            <v>해룡고</v>
          </cell>
          <cell r="F18" t="str">
            <v>51:58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윤세현 최철희 한누리 김용원</v>
          </cell>
          <cell r="E11" t="str">
            <v>대전체육고</v>
          </cell>
          <cell r="F11" t="str">
            <v>41.46 CR</v>
          </cell>
        </row>
        <row r="12">
          <cell r="C12" t="str">
            <v>정수효 김대영 김남주 김중석</v>
          </cell>
          <cell r="E12" t="str">
            <v>경북체육고</v>
          </cell>
          <cell r="F12" t="str">
            <v>42.15</v>
          </cell>
        </row>
        <row r="13">
          <cell r="C13" t="str">
            <v>신윤섭 박진우 정진호 염종환</v>
          </cell>
          <cell r="E13" t="str">
            <v>경기체육고</v>
          </cell>
          <cell r="F13" t="str">
            <v>42.31</v>
          </cell>
        </row>
        <row r="14">
          <cell r="C14" t="str">
            <v>엄정화 박민제 엄종수 정태현</v>
          </cell>
          <cell r="E14" t="str">
            <v>서울체육고</v>
          </cell>
          <cell r="F14" t="str">
            <v>43.00</v>
          </cell>
        </row>
        <row r="15">
          <cell r="C15" t="str">
            <v>윤태진 류상현 김대원 반인호</v>
          </cell>
          <cell r="E15" t="str">
            <v>문산수억고</v>
          </cell>
          <cell r="F15" t="str">
            <v>43.03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신윤섭 정진호 최대성 박진우</v>
          </cell>
          <cell r="E11" t="str">
            <v>경기체육고</v>
          </cell>
          <cell r="F11" t="str">
            <v>3:16.40 CR</v>
          </cell>
        </row>
        <row r="12">
          <cell r="C12" t="str">
            <v>윤세현 김용원 이창목 한누리</v>
          </cell>
          <cell r="E12" t="str">
            <v>대전체육고</v>
          </cell>
          <cell r="F12" t="str">
            <v>3:22.68</v>
          </cell>
        </row>
        <row r="13">
          <cell r="C13" t="str">
            <v>안성재 최효운 박성하 박상민</v>
          </cell>
          <cell r="E13" t="str">
            <v>강원체육고</v>
          </cell>
          <cell r="F13" t="str">
            <v>3:24.11</v>
          </cell>
        </row>
        <row r="14">
          <cell r="C14" t="str">
            <v>최창희 이성옥 정봉민 박길선</v>
          </cell>
          <cell r="E14" t="str">
            <v>충북체육고</v>
          </cell>
          <cell r="F14" t="str">
            <v>3:25.70</v>
          </cell>
        </row>
        <row r="15">
          <cell r="C15" t="str">
            <v>양민준 마상진 박상선 손일곤</v>
          </cell>
          <cell r="E15" t="str">
            <v>태원고</v>
          </cell>
          <cell r="F15" t="str">
            <v>3:30.33</v>
          </cell>
        </row>
        <row r="16">
          <cell r="C16" t="str">
            <v>황민수 오상택 김문형 김준영</v>
          </cell>
          <cell r="E16" t="str">
            <v>설악고</v>
          </cell>
          <cell r="F16" t="str">
            <v>3:41.06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전찬웅</v>
          </cell>
          <cell r="E11" t="str">
            <v>강원체육고</v>
          </cell>
          <cell r="F11" t="str">
            <v>2.02</v>
          </cell>
        </row>
        <row r="12">
          <cell r="C12" t="str">
            <v>박환준</v>
          </cell>
          <cell r="E12" t="str">
            <v>강원체육고</v>
          </cell>
          <cell r="F12" t="str">
            <v>1.93</v>
          </cell>
        </row>
        <row r="13">
          <cell r="C13" t="str">
            <v>박성언</v>
          </cell>
          <cell r="E13" t="str">
            <v>경북체육고</v>
          </cell>
          <cell r="F13" t="str">
            <v>1.90</v>
          </cell>
        </row>
        <row r="14">
          <cell r="C14" t="str">
            <v>김주는</v>
          </cell>
          <cell r="E14" t="str">
            <v>경기체육고</v>
          </cell>
          <cell r="F14" t="str">
            <v>1.85</v>
          </cell>
        </row>
      </sheetData>
      <sheetData sheetId="1">
        <row r="11">
          <cell r="C11" t="str">
            <v>김영주</v>
          </cell>
          <cell r="E11" t="str">
            <v>경기체육고</v>
          </cell>
          <cell r="F11" t="str">
            <v>4.82 CR</v>
          </cell>
        </row>
        <row r="12">
          <cell r="C12" t="str">
            <v>정종무</v>
          </cell>
          <cell r="E12" t="str">
            <v>대전체육고</v>
          </cell>
          <cell r="F12" t="str">
            <v>4.40</v>
          </cell>
        </row>
        <row r="13">
          <cell r="C13" t="str">
            <v>김완</v>
          </cell>
          <cell r="E13" t="str">
            <v>부산체육고</v>
          </cell>
          <cell r="F13" t="str">
            <v>4.00</v>
          </cell>
        </row>
      </sheetData>
      <sheetData sheetId="2">
        <row r="11">
          <cell r="C11" t="str">
            <v>김용원</v>
          </cell>
          <cell r="E11" t="str">
            <v>대전체육고</v>
          </cell>
          <cell r="F11" t="str">
            <v>7.13</v>
          </cell>
          <cell r="G11" t="str">
            <v>-0.4</v>
          </cell>
        </row>
        <row r="12">
          <cell r="C12" t="str">
            <v>안동진</v>
          </cell>
          <cell r="E12" t="str">
            <v>경북체육고</v>
          </cell>
          <cell r="F12" t="str">
            <v>6.97</v>
          </cell>
          <cell r="G12" t="str">
            <v>-0.3</v>
          </cell>
        </row>
        <row r="13">
          <cell r="C13" t="str">
            <v>이세민</v>
          </cell>
          <cell r="E13" t="str">
            <v>강원체육고</v>
          </cell>
          <cell r="F13" t="str">
            <v>6.94</v>
          </cell>
          <cell r="G13" t="str">
            <v>-0.5</v>
          </cell>
        </row>
        <row r="14">
          <cell r="C14" t="str">
            <v>이승준</v>
          </cell>
          <cell r="E14" t="str">
            <v>경기유신고</v>
          </cell>
          <cell r="F14" t="str">
            <v>6.83</v>
          </cell>
          <cell r="G14" t="str">
            <v>-0.4</v>
          </cell>
        </row>
        <row r="15">
          <cell r="C15" t="str">
            <v>성원희</v>
          </cell>
          <cell r="E15" t="str">
            <v>충남고</v>
          </cell>
          <cell r="F15" t="str">
            <v>6.76</v>
          </cell>
          <cell r="G15" t="str">
            <v>0.1</v>
          </cell>
        </row>
        <row r="16">
          <cell r="C16" t="str">
            <v>주웅</v>
          </cell>
          <cell r="E16" t="str">
            <v>부산체육고</v>
          </cell>
          <cell r="F16" t="str">
            <v>6.73</v>
          </cell>
          <cell r="G16" t="str">
            <v>-0.0</v>
          </cell>
        </row>
        <row r="17">
          <cell r="C17" t="str">
            <v>홍륜걸</v>
          </cell>
          <cell r="E17" t="str">
            <v>함양제일고</v>
          </cell>
          <cell r="F17" t="str">
            <v>6.65</v>
          </cell>
          <cell r="G17" t="str">
            <v>-0.2</v>
          </cell>
        </row>
        <row r="18">
          <cell r="C18" t="str">
            <v>고재영</v>
          </cell>
          <cell r="E18" t="str">
            <v>경기화정고</v>
          </cell>
          <cell r="F18" t="str">
            <v>6.61</v>
          </cell>
          <cell r="G18" t="str">
            <v>-0.7</v>
          </cell>
        </row>
      </sheetData>
      <sheetData sheetId="3">
        <row r="11">
          <cell r="C11" t="str">
            <v>오준영</v>
          </cell>
          <cell r="E11" t="str">
            <v>김포제일공업고</v>
          </cell>
          <cell r="F11" t="str">
            <v>14.96</v>
          </cell>
          <cell r="G11" t="str">
            <v>-0.0</v>
          </cell>
        </row>
        <row r="12">
          <cell r="C12" t="str">
            <v>이세민</v>
          </cell>
          <cell r="E12" t="str">
            <v>강원체육고</v>
          </cell>
          <cell r="F12" t="str">
            <v>14.87</v>
          </cell>
          <cell r="G12">
            <v>-0.8</v>
          </cell>
        </row>
        <row r="13">
          <cell r="C13" t="str">
            <v>배정안</v>
          </cell>
          <cell r="E13" t="str">
            <v>대전체육고</v>
          </cell>
          <cell r="F13" t="str">
            <v>14.60</v>
          </cell>
          <cell r="G13" t="str">
            <v>0.8</v>
          </cell>
        </row>
        <row r="14">
          <cell r="C14" t="str">
            <v>허범상</v>
          </cell>
          <cell r="E14" t="str">
            <v>경기체육고</v>
          </cell>
          <cell r="F14" t="str">
            <v>13.87</v>
          </cell>
          <cell r="G14" t="str">
            <v>0.8</v>
          </cell>
        </row>
        <row r="15">
          <cell r="C15" t="str">
            <v>이경수</v>
          </cell>
          <cell r="E15" t="str">
            <v>경북체육고</v>
          </cell>
          <cell r="F15" t="str">
            <v>13.53</v>
          </cell>
          <cell r="G15" t="str">
            <v>0.4</v>
          </cell>
        </row>
        <row r="16">
          <cell r="C16" t="str">
            <v>이지호</v>
          </cell>
          <cell r="E16" t="str">
            <v>인천체육고</v>
          </cell>
          <cell r="F16" t="str">
            <v>13.53</v>
          </cell>
          <cell r="G16" t="str">
            <v>0.2</v>
          </cell>
        </row>
      </sheetData>
      <sheetData sheetId="4">
        <row r="11">
          <cell r="C11" t="str">
            <v>김응지</v>
          </cell>
          <cell r="E11" t="str">
            <v>문창고</v>
          </cell>
          <cell r="F11" t="str">
            <v>15.79</v>
          </cell>
        </row>
        <row r="12">
          <cell r="C12" t="str">
            <v>박태준</v>
          </cell>
          <cell r="E12" t="str">
            <v>천안쌍용고</v>
          </cell>
          <cell r="F12" t="str">
            <v>14.80</v>
          </cell>
        </row>
        <row r="13">
          <cell r="C13" t="str">
            <v>안재욱</v>
          </cell>
          <cell r="E13" t="str">
            <v>강원체육고</v>
          </cell>
          <cell r="F13" t="str">
            <v>14.03</v>
          </cell>
        </row>
        <row r="14">
          <cell r="C14" t="str">
            <v>김창희</v>
          </cell>
          <cell r="E14" t="str">
            <v>충북체육고</v>
          </cell>
          <cell r="F14" t="str">
            <v>13.93</v>
          </cell>
        </row>
        <row r="15">
          <cell r="C15" t="str">
            <v>백성욱</v>
          </cell>
          <cell r="E15" t="str">
            <v>경기체육고</v>
          </cell>
          <cell r="F15" t="str">
            <v>13.48</v>
          </cell>
        </row>
        <row r="16">
          <cell r="C16" t="str">
            <v>서성은</v>
          </cell>
          <cell r="E16" t="str">
            <v>인천체육고</v>
          </cell>
          <cell r="F16" t="str">
            <v>13.44</v>
          </cell>
        </row>
        <row r="17">
          <cell r="C17" t="str">
            <v>최우혁</v>
          </cell>
          <cell r="E17" t="str">
            <v>태원고</v>
          </cell>
          <cell r="F17" t="str">
            <v>13.08</v>
          </cell>
        </row>
        <row r="18">
          <cell r="C18" t="str">
            <v>박현우</v>
          </cell>
          <cell r="E18" t="str">
            <v>충현고</v>
          </cell>
          <cell r="F18" t="str">
            <v>12.76</v>
          </cell>
        </row>
      </sheetData>
      <sheetData sheetId="5">
        <row r="11">
          <cell r="C11" t="str">
            <v>김응지</v>
          </cell>
          <cell r="E11" t="str">
            <v>문창고</v>
          </cell>
          <cell r="F11" t="str">
            <v>47.06</v>
          </cell>
        </row>
        <row r="12">
          <cell r="C12" t="str">
            <v>황성상</v>
          </cell>
          <cell r="E12" t="str">
            <v>강원체육고</v>
          </cell>
          <cell r="F12" t="str">
            <v>46.03</v>
          </cell>
        </row>
        <row r="13">
          <cell r="C13" t="str">
            <v>우인하</v>
          </cell>
          <cell r="E13" t="str">
            <v>영주동산고</v>
          </cell>
          <cell r="F13" t="str">
            <v>43.53</v>
          </cell>
        </row>
        <row r="14">
          <cell r="C14" t="str">
            <v>김제빈</v>
          </cell>
          <cell r="E14" t="str">
            <v>경북체육고</v>
          </cell>
          <cell r="F14" t="str">
            <v>42.92</v>
          </cell>
        </row>
        <row r="15">
          <cell r="C15" t="str">
            <v>김종현</v>
          </cell>
          <cell r="E15" t="str">
            <v>전남체육고</v>
          </cell>
          <cell r="F15" t="str">
            <v>42.89</v>
          </cell>
        </row>
        <row r="16">
          <cell r="C16" t="str">
            <v>오현명</v>
          </cell>
          <cell r="E16" t="str">
            <v>경주고</v>
          </cell>
          <cell r="F16" t="str">
            <v>41.88</v>
          </cell>
        </row>
        <row r="17">
          <cell r="C17" t="str">
            <v>여현준</v>
          </cell>
          <cell r="E17" t="str">
            <v>경기문산제일고</v>
          </cell>
          <cell r="F17" t="str">
            <v>40.18</v>
          </cell>
        </row>
        <row r="18">
          <cell r="C18" t="str">
            <v>김준영</v>
          </cell>
          <cell r="E18" t="str">
            <v>의성고</v>
          </cell>
          <cell r="F18" t="str">
            <v>37.97</v>
          </cell>
        </row>
      </sheetData>
      <sheetData sheetId="6">
        <row r="11">
          <cell r="C11" t="str">
            <v>고기준</v>
          </cell>
          <cell r="E11" t="str">
            <v>서울체육고</v>
          </cell>
          <cell r="F11" t="str">
            <v>54.16</v>
          </cell>
        </row>
        <row r="12">
          <cell r="C12" t="str">
            <v>정지성</v>
          </cell>
          <cell r="E12" t="str">
            <v>전북체육고</v>
          </cell>
          <cell r="F12" t="str">
            <v>53.75</v>
          </cell>
        </row>
        <row r="13">
          <cell r="C13" t="str">
            <v>김민종</v>
          </cell>
          <cell r="E13" t="str">
            <v>부산체육고</v>
          </cell>
          <cell r="F13" t="str">
            <v>53.55</v>
          </cell>
        </row>
        <row r="14">
          <cell r="C14" t="str">
            <v>정민욱</v>
          </cell>
          <cell r="E14" t="str">
            <v>전남체육고</v>
          </cell>
          <cell r="F14" t="str">
            <v>53.20</v>
          </cell>
        </row>
        <row r="15">
          <cell r="C15" t="str">
            <v>김현태</v>
          </cell>
          <cell r="E15" t="str">
            <v>부산체육고</v>
          </cell>
          <cell r="F15" t="str">
            <v>49.00</v>
          </cell>
        </row>
        <row r="16">
          <cell r="C16" t="str">
            <v>김준형</v>
          </cell>
          <cell r="E16" t="str">
            <v>서울체육고</v>
          </cell>
          <cell r="F16" t="str">
            <v>45.46</v>
          </cell>
        </row>
        <row r="17">
          <cell r="C17" t="str">
            <v>황은석</v>
          </cell>
          <cell r="E17" t="str">
            <v>충북체육고</v>
          </cell>
          <cell r="F17" t="str">
            <v>45.21</v>
          </cell>
        </row>
        <row r="18">
          <cell r="C18" t="str">
            <v>반지원</v>
          </cell>
          <cell r="E18" t="str">
            <v>인천체육고</v>
          </cell>
          <cell r="F18" t="str">
            <v>43.77</v>
          </cell>
        </row>
      </sheetData>
      <sheetData sheetId="7">
        <row r="11">
          <cell r="C11" t="str">
            <v>장준호</v>
          </cell>
          <cell r="E11" t="str">
            <v>김해건설공업고</v>
          </cell>
          <cell r="F11" t="str">
            <v>65.04</v>
          </cell>
        </row>
        <row r="12">
          <cell r="C12" t="str">
            <v>육진수</v>
          </cell>
          <cell r="E12" t="str">
            <v>대전체육고</v>
          </cell>
          <cell r="F12" t="str">
            <v>59.78</v>
          </cell>
        </row>
        <row r="13">
          <cell r="C13" t="str">
            <v>김태익</v>
          </cell>
          <cell r="E13" t="str">
            <v>대구체육고</v>
          </cell>
          <cell r="F13" t="str">
            <v>59.42</v>
          </cell>
        </row>
        <row r="14">
          <cell r="C14" t="str">
            <v>김태형</v>
          </cell>
          <cell r="E14" t="str">
            <v>경북체육고</v>
          </cell>
          <cell r="F14" t="str">
            <v>57.82</v>
          </cell>
        </row>
        <row r="15">
          <cell r="C15" t="str">
            <v>김병현</v>
          </cell>
          <cell r="E15" t="str">
            <v>경기교하고</v>
          </cell>
          <cell r="F15" t="str">
            <v>57.02</v>
          </cell>
        </row>
        <row r="16">
          <cell r="C16" t="str">
            <v>김영수</v>
          </cell>
          <cell r="E16" t="str">
            <v>김해건설공업고</v>
          </cell>
          <cell r="F16" t="str">
            <v>56.78</v>
          </cell>
        </row>
        <row r="17">
          <cell r="C17" t="str">
            <v>강봉수</v>
          </cell>
          <cell r="E17" t="str">
            <v>부산체육고</v>
          </cell>
          <cell r="F17" t="str">
            <v>54.62</v>
          </cell>
        </row>
        <row r="18">
          <cell r="C18" t="str">
            <v>김원중</v>
          </cell>
          <cell r="E18" t="str">
            <v>충북체육고</v>
          </cell>
          <cell r="F18" t="str">
            <v>51.97</v>
          </cell>
        </row>
      </sheetData>
      <sheetData sheetId="8">
        <row r="11">
          <cell r="C11" t="str">
            <v>최동휘</v>
          </cell>
          <cell r="E11" t="str">
            <v>사상고</v>
          </cell>
          <cell r="F11" t="str">
            <v>6,781점 CR</v>
          </cell>
        </row>
        <row r="12">
          <cell r="C12" t="str">
            <v>정승익</v>
          </cell>
          <cell r="E12" t="str">
            <v>경북체육고</v>
          </cell>
          <cell r="F12" t="str">
            <v>5,116점</v>
          </cell>
        </row>
        <row r="13">
          <cell r="C13" t="str">
            <v>노제영</v>
          </cell>
          <cell r="E13" t="str">
            <v>충북체육고</v>
          </cell>
          <cell r="F13" t="str">
            <v>5,098점</v>
          </cell>
        </row>
        <row r="14">
          <cell r="C14" t="str">
            <v>김태욱</v>
          </cell>
          <cell r="E14" t="str">
            <v>대전체육고</v>
          </cell>
          <cell r="F14" t="str">
            <v>4,568점</v>
          </cell>
        </row>
        <row r="15">
          <cell r="C15" t="str">
            <v>문준혁</v>
          </cell>
          <cell r="E15" t="str">
            <v>경기체육고</v>
          </cell>
          <cell r="F15" t="str">
            <v>3,708점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0.3</v>
          </cell>
        </row>
        <row r="11">
          <cell r="C11" t="str">
            <v>최유정</v>
          </cell>
          <cell r="E11" t="str">
            <v>용남고</v>
          </cell>
          <cell r="F11" t="str">
            <v>12.48</v>
          </cell>
        </row>
        <row r="12">
          <cell r="C12" t="str">
            <v>신소정</v>
          </cell>
          <cell r="E12" t="str">
            <v>경북체육고</v>
          </cell>
          <cell r="F12" t="str">
            <v>12.60</v>
          </cell>
        </row>
        <row r="13">
          <cell r="C13" t="str">
            <v>이소윤</v>
          </cell>
          <cell r="E13" t="str">
            <v>대전체육고</v>
          </cell>
          <cell r="F13" t="str">
            <v>12.73</v>
          </cell>
        </row>
        <row r="14">
          <cell r="C14" t="str">
            <v>안경린</v>
          </cell>
          <cell r="E14" t="str">
            <v>경북체육고</v>
          </cell>
          <cell r="F14" t="str">
            <v>12.75</v>
          </cell>
        </row>
        <row r="15">
          <cell r="C15" t="str">
            <v>문시연</v>
          </cell>
          <cell r="E15" t="str">
            <v>경기체육고</v>
          </cell>
          <cell r="F15" t="str">
            <v>13.10</v>
          </cell>
        </row>
        <row r="16">
          <cell r="C16" t="str">
            <v>김희영</v>
          </cell>
          <cell r="E16" t="str">
            <v>경기덕계고</v>
          </cell>
          <cell r="F16" t="str">
            <v>13.18</v>
          </cell>
        </row>
        <row r="17">
          <cell r="C17" t="str">
            <v>류세진</v>
          </cell>
          <cell r="E17" t="str">
            <v>대구체육고</v>
          </cell>
          <cell r="F17" t="str">
            <v>13.20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1.1</v>
          </cell>
        </row>
        <row r="11">
          <cell r="C11" t="str">
            <v>김솔빈</v>
          </cell>
          <cell r="E11" t="str">
            <v>천안쌍용고</v>
          </cell>
          <cell r="F11" t="str">
            <v>24.82</v>
          </cell>
        </row>
        <row r="12">
          <cell r="C12" t="str">
            <v>김하영</v>
          </cell>
          <cell r="E12" t="str">
            <v>경북체육고</v>
          </cell>
          <cell r="F12" t="str">
            <v>25.54</v>
          </cell>
        </row>
        <row r="13">
          <cell r="C13" t="str">
            <v>김희영</v>
          </cell>
          <cell r="E13" t="str">
            <v>경기덕계고</v>
          </cell>
          <cell r="F13" t="str">
            <v>26.00</v>
          </cell>
        </row>
        <row r="14">
          <cell r="C14" t="str">
            <v>문시연</v>
          </cell>
          <cell r="E14" t="str">
            <v>경기체육고</v>
          </cell>
          <cell r="F14" t="str">
            <v>26.10</v>
          </cell>
        </row>
        <row r="15">
          <cell r="C15" t="str">
            <v>박미정</v>
          </cell>
          <cell r="E15" t="str">
            <v>서울체육고</v>
          </cell>
          <cell r="F15" t="str">
            <v>26.23</v>
          </cell>
        </row>
        <row r="16">
          <cell r="C16" t="str">
            <v>하제영</v>
          </cell>
          <cell r="E16" t="str">
            <v>서울체육고</v>
          </cell>
          <cell r="F16" t="str">
            <v>26.37</v>
          </cell>
        </row>
        <row r="17">
          <cell r="C17" t="str">
            <v>김지혜</v>
          </cell>
          <cell r="E17" t="str">
            <v>경기체육고</v>
          </cell>
          <cell r="F17" t="str">
            <v>26.52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이유빈</v>
          </cell>
          <cell r="E11" t="str">
            <v>한강미디어고</v>
          </cell>
          <cell r="F11" t="str">
            <v>57.66</v>
          </cell>
        </row>
        <row r="12">
          <cell r="C12" t="str">
            <v>최미래</v>
          </cell>
          <cell r="E12" t="str">
            <v>천안쌍용고</v>
          </cell>
          <cell r="F12" t="str">
            <v>58.20</v>
          </cell>
        </row>
        <row r="13">
          <cell r="C13" t="str">
            <v>김하영</v>
          </cell>
          <cell r="E13" t="str">
            <v>경북체육고</v>
          </cell>
          <cell r="F13" t="str">
            <v>58.36</v>
          </cell>
        </row>
        <row r="14">
          <cell r="C14" t="str">
            <v>최현지</v>
          </cell>
          <cell r="E14" t="str">
            <v>광덕고</v>
          </cell>
          <cell r="F14" t="str">
            <v>1:00.01</v>
          </cell>
        </row>
        <row r="15">
          <cell r="C15" t="str">
            <v>박미정</v>
          </cell>
          <cell r="E15" t="str">
            <v>서울체육고</v>
          </cell>
          <cell r="F15" t="str">
            <v>1:00.21</v>
          </cell>
        </row>
        <row r="16">
          <cell r="C16" t="str">
            <v>김지혜</v>
          </cell>
          <cell r="E16" t="str">
            <v>경기체육고</v>
          </cell>
          <cell r="F16" t="str">
            <v>1:00.50</v>
          </cell>
        </row>
        <row r="17">
          <cell r="C17" t="str">
            <v>김민재</v>
          </cell>
          <cell r="E17" t="str">
            <v>서울체육고</v>
          </cell>
          <cell r="F17" t="str">
            <v>1:01.75</v>
          </cell>
        </row>
        <row r="18">
          <cell r="C18" t="str">
            <v>최연정</v>
          </cell>
          <cell r="E18" t="str">
            <v>대전체육고</v>
          </cell>
          <cell r="F18" t="str">
            <v>1:02.02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김지원</v>
          </cell>
          <cell r="E11" t="str">
            <v>울산스포츠과학고</v>
          </cell>
          <cell r="F11" t="str">
            <v>2:18.51</v>
          </cell>
        </row>
        <row r="12">
          <cell r="C12" t="str">
            <v>이혜지</v>
          </cell>
          <cell r="E12" t="str">
            <v>마산구암고</v>
          </cell>
          <cell r="F12" t="str">
            <v>2:20.29</v>
          </cell>
        </row>
        <row r="13">
          <cell r="C13" t="str">
            <v>김민지</v>
          </cell>
          <cell r="E13" t="str">
            <v>창녕제일고</v>
          </cell>
          <cell r="F13" t="str">
            <v>2:23.15</v>
          </cell>
        </row>
        <row r="14">
          <cell r="C14" t="str">
            <v>조동화</v>
          </cell>
          <cell r="E14" t="str">
            <v>경기체육고</v>
          </cell>
          <cell r="F14" t="str">
            <v>2:27.84</v>
          </cell>
        </row>
        <row r="15">
          <cell r="C15" t="str">
            <v>김수진</v>
          </cell>
          <cell r="E15" t="str">
            <v>오류고</v>
          </cell>
          <cell r="F15" t="str">
            <v>2:41.69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박나연</v>
          </cell>
          <cell r="E11" t="str">
            <v>포항두호고</v>
          </cell>
          <cell r="F11" t="str">
            <v>4:55.60</v>
          </cell>
        </row>
        <row r="12">
          <cell r="C12" t="str">
            <v>정희정</v>
          </cell>
          <cell r="E12" t="str">
            <v>속초여자고</v>
          </cell>
          <cell r="F12" t="str">
            <v>4:58.49</v>
          </cell>
        </row>
        <row r="13">
          <cell r="C13" t="str">
            <v>이혜지</v>
          </cell>
          <cell r="E13" t="str">
            <v>마산구암고</v>
          </cell>
          <cell r="F13" t="str">
            <v>4:59.32</v>
          </cell>
        </row>
        <row r="14">
          <cell r="C14" t="str">
            <v>오서인</v>
          </cell>
          <cell r="E14" t="str">
            <v>대전체육고</v>
          </cell>
          <cell r="F14" t="str">
            <v>4:59.60</v>
          </cell>
        </row>
        <row r="15">
          <cell r="C15" t="str">
            <v>김소윤</v>
          </cell>
          <cell r="E15" t="str">
            <v>김천한일여자고</v>
          </cell>
          <cell r="F15" t="str">
            <v>4:59.78</v>
          </cell>
        </row>
        <row r="16">
          <cell r="C16" t="str">
            <v>권나영</v>
          </cell>
          <cell r="E16" t="str">
            <v>강릉여자고</v>
          </cell>
          <cell r="F16" t="str">
            <v>5:02.71</v>
          </cell>
        </row>
        <row r="17">
          <cell r="C17" t="str">
            <v>박예진</v>
          </cell>
          <cell r="E17" t="str">
            <v>진건고</v>
          </cell>
          <cell r="F17" t="str">
            <v>5:05.75</v>
          </cell>
        </row>
        <row r="18">
          <cell r="C18" t="str">
            <v>박현주</v>
          </cell>
          <cell r="E18" t="str">
            <v>김천한일여자고</v>
          </cell>
          <cell r="F18" t="str">
            <v>5:07.29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이유림</v>
          </cell>
          <cell r="E11" t="str">
            <v>김천한일여자고</v>
          </cell>
          <cell r="F11" t="str">
            <v>18:11.59</v>
          </cell>
        </row>
        <row r="12">
          <cell r="C12" t="str">
            <v>김소윤</v>
          </cell>
          <cell r="E12" t="str">
            <v>김천한일여자고</v>
          </cell>
          <cell r="F12" t="str">
            <v>18:24.63</v>
          </cell>
        </row>
        <row r="13">
          <cell r="C13" t="str">
            <v>윤은지</v>
          </cell>
          <cell r="E13" t="str">
            <v>김천한일여자고</v>
          </cell>
          <cell r="F13" t="str">
            <v>18:28.86</v>
          </cell>
        </row>
        <row r="14">
          <cell r="C14" t="str">
            <v>오서인</v>
          </cell>
          <cell r="E14" t="str">
            <v>대전체육고</v>
          </cell>
          <cell r="F14" t="str">
            <v>18:36.04</v>
          </cell>
        </row>
        <row r="15">
          <cell r="C15" t="str">
            <v>이의진</v>
          </cell>
          <cell r="E15" t="str">
            <v>강원체육고</v>
          </cell>
          <cell r="F15" t="str">
            <v>18:39.68</v>
          </cell>
        </row>
        <row r="16">
          <cell r="C16" t="str">
            <v>권나영</v>
          </cell>
          <cell r="E16" t="str">
            <v>강릉여자고</v>
          </cell>
          <cell r="F16" t="str">
            <v>18:49.63</v>
          </cell>
        </row>
        <row r="17">
          <cell r="C17" t="str">
            <v>김수연</v>
          </cell>
          <cell r="E17" t="str">
            <v>오류고</v>
          </cell>
          <cell r="F17" t="str">
            <v>18:56.90</v>
          </cell>
        </row>
        <row r="18">
          <cell r="C18" t="str">
            <v>김은지</v>
          </cell>
          <cell r="E18" t="str">
            <v>오류고</v>
          </cell>
          <cell r="F18" t="str">
            <v>19:02.05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박원빈</v>
          </cell>
          <cell r="E11" t="str">
            <v>부원중</v>
          </cell>
          <cell r="F11" t="str">
            <v>4:13.89</v>
          </cell>
        </row>
        <row r="12">
          <cell r="C12" t="str">
            <v>윤재식</v>
          </cell>
          <cell r="E12" t="str">
            <v>서울체육중</v>
          </cell>
          <cell r="F12" t="str">
            <v>4:15.43</v>
          </cell>
        </row>
        <row r="13">
          <cell r="C13" t="str">
            <v>신용민</v>
          </cell>
          <cell r="E13" t="str">
            <v>배문중</v>
          </cell>
          <cell r="F13" t="str">
            <v>4:18.46</v>
          </cell>
        </row>
        <row r="14">
          <cell r="C14" t="str">
            <v>권현준</v>
          </cell>
          <cell r="E14" t="str">
            <v>서울체육중</v>
          </cell>
          <cell r="F14" t="str">
            <v>4:23.33</v>
          </cell>
        </row>
        <row r="15">
          <cell r="C15" t="str">
            <v>박준용</v>
          </cell>
          <cell r="E15" t="str">
            <v>함양중</v>
          </cell>
          <cell r="F15" t="str">
            <v>4:23.88</v>
          </cell>
        </row>
        <row r="16">
          <cell r="C16" t="str">
            <v>김영훈</v>
          </cell>
          <cell r="E16" t="str">
            <v>서울체육중</v>
          </cell>
          <cell r="F16" t="str">
            <v>4:27.48</v>
          </cell>
        </row>
        <row r="17">
          <cell r="C17" t="str">
            <v>김진범</v>
          </cell>
          <cell r="E17" t="str">
            <v>광명북중</v>
          </cell>
          <cell r="F17" t="str">
            <v>4:27.83</v>
          </cell>
        </row>
        <row r="18">
          <cell r="C18" t="str">
            <v>유강철</v>
          </cell>
          <cell r="E18" t="str">
            <v>소달중</v>
          </cell>
          <cell r="F18" t="str">
            <v>4:28.92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-1.1</v>
          </cell>
        </row>
        <row r="11">
          <cell r="C11" t="str">
            <v>이현정</v>
          </cell>
          <cell r="E11" t="str">
            <v>경북체육고</v>
          </cell>
          <cell r="F11" t="str">
            <v>15.08</v>
          </cell>
        </row>
        <row r="12">
          <cell r="C12" t="str">
            <v>김태은</v>
          </cell>
          <cell r="E12" t="str">
            <v>울산스포츠과학고</v>
          </cell>
          <cell r="F12" t="str">
            <v>15.19</v>
          </cell>
        </row>
        <row r="13">
          <cell r="C13" t="str">
            <v>이소윤</v>
          </cell>
          <cell r="E13" t="str">
            <v>대전체육고</v>
          </cell>
          <cell r="F13" t="str">
            <v>15.74</v>
          </cell>
        </row>
        <row r="14">
          <cell r="C14" t="str">
            <v>박서희</v>
          </cell>
          <cell r="E14" t="str">
            <v>거제제일고</v>
          </cell>
          <cell r="F14" t="str">
            <v>16.00</v>
          </cell>
        </row>
        <row r="15">
          <cell r="C15" t="str">
            <v>김연정</v>
          </cell>
          <cell r="E15" t="str">
            <v>경기모바일과학고</v>
          </cell>
          <cell r="F15" t="str">
            <v>16.01</v>
          </cell>
        </row>
        <row r="16">
          <cell r="C16" t="str">
            <v>김예림</v>
          </cell>
          <cell r="E16" t="str">
            <v>은행고</v>
          </cell>
          <cell r="F16" t="str">
            <v>16.07</v>
          </cell>
        </row>
        <row r="17">
          <cell r="C17" t="str">
            <v>김지영</v>
          </cell>
          <cell r="E17" t="str">
            <v>예천여자고</v>
          </cell>
          <cell r="F17" t="str">
            <v>16.61</v>
          </cell>
        </row>
        <row r="18">
          <cell r="C18" t="str">
            <v>유지인</v>
          </cell>
          <cell r="E18" t="str">
            <v>함양제일고</v>
          </cell>
          <cell r="F18" t="str">
            <v>17.30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이유빈</v>
          </cell>
          <cell r="E11" t="str">
            <v>한강미디어고</v>
          </cell>
          <cell r="F11" t="str">
            <v>1:01.90</v>
          </cell>
        </row>
        <row r="12">
          <cell r="C12" t="str">
            <v>최연정</v>
          </cell>
          <cell r="E12" t="str">
            <v>대전체육고</v>
          </cell>
          <cell r="F12" t="str">
            <v>1:03.93</v>
          </cell>
        </row>
        <row r="13">
          <cell r="C13" t="str">
            <v>김재연</v>
          </cell>
          <cell r="E13" t="str">
            <v>경기덕계고</v>
          </cell>
          <cell r="F13" t="str">
            <v>1:05.89</v>
          </cell>
        </row>
        <row r="14">
          <cell r="C14" t="str">
            <v>김민재</v>
          </cell>
          <cell r="E14" t="str">
            <v>서울체육고</v>
          </cell>
          <cell r="F14" t="str">
            <v>1:07.77</v>
          </cell>
        </row>
        <row r="15">
          <cell r="C15" t="str">
            <v>송수민</v>
          </cell>
          <cell r="E15" t="str">
            <v>경기체육고</v>
          </cell>
          <cell r="F15" t="str">
            <v>1:10.52</v>
          </cell>
        </row>
        <row r="16">
          <cell r="C16" t="str">
            <v>김수영</v>
          </cell>
          <cell r="E16" t="str">
            <v>대전체육고</v>
          </cell>
          <cell r="F16" t="str">
            <v>1:11.38</v>
          </cell>
        </row>
        <row r="17">
          <cell r="C17" t="str">
            <v>유환영</v>
          </cell>
          <cell r="E17" t="str">
            <v>신명고</v>
          </cell>
          <cell r="F17" t="str">
            <v>1:14.17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이유림</v>
          </cell>
          <cell r="E11" t="str">
            <v>김천한일여자고</v>
          </cell>
          <cell r="F11" t="str">
            <v>11:09.68</v>
          </cell>
        </row>
        <row r="12">
          <cell r="C12" t="str">
            <v>이현정</v>
          </cell>
          <cell r="E12" t="str">
            <v>김천한일여자고</v>
          </cell>
          <cell r="F12" t="str">
            <v>11:54.82</v>
          </cell>
        </row>
        <row r="13">
          <cell r="C13" t="str">
            <v>정희정</v>
          </cell>
          <cell r="E13" t="str">
            <v>속초여자고</v>
          </cell>
          <cell r="F13" t="str">
            <v>11:59.91</v>
          </cell>
        </row>
        <row r="14">
          <cell r="C14" t="str">
            <v>강서연</v>
          </cell>
          <cell r="E14" t="str">
            <v>강릉여자고</v>
          </cell>
          <cell r="F14" t="str">
            <v>13:16.44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김이현</v>
          </cell>
          <cell r="E11" t="str">
            <v>강릉여자고</v>
          </cell>
          <cell r="F11" t="str">
            <v>52:38</v>
          </cell>
        </row>
        <row r="12">
          <cell r="C12" t="str">
            <v>한하영</v>
          </cell>
          <cell r="E12" t="str">
            <v>영광공업고</v>
          </cell>
          <cell r="F12" t="str">
            <v>52:58</v>
          </cell>
        </row>
        <row r="13">
          <cell r="C13" t="str">
            <v>유다빈</v>
          </cell>
          <cell r="E13" t="str">
            <v>남한고</v>
          </cell>
          <cell r="F13" t="str">
            <v>54:43</v>
          </cell>
        </row>
        <row r="14">
          <cell r="C14" t="str">
            <v>김채현</v>
          </cell>
          <cell r="E14" t="str">
            <v>경기화정고</v>
          </cell>
          <cell r="F14" t="str">
            <v>56:27</v>
          </cell>
        </row>
        <row r="15">
          <cell r="C15" t="str">
            <v>이선화</v>
          </cell>
          <cell r="E15" t="str">
            <v>충현고</v>
          </cell>
          <cell r="F15" t="str">
            <v>58:43</v>
          </cell>
        </row>
        <row r="16">
          <cell r="C16" t="str">
            <v>김승혜</v>
          </cell>
          <cell r="E16" t="str">
            <v>인일여자고</v>
          </cell>
          <cell r="F16" t="str">
            <v>59:50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김하영 신소정 이현정 안경린</v>
          </cell>
          <cell r="E11" t="str">
            <v>경북체육고</v>
          </cell>
          <cell r="F11" t="str">
            <v>47.74</v>
          </cell>
        </row>
        <row r="12">
          <cell r="C12" t="str">
            <v>이가은 정지민 최유정 최수진</v>
          </cell>
          <cell r="E12" t="str">
            <v>부산체육고</v>
          </cell>
          <cell r="F12" t="str">
            <v>49.16</v>
          </cell>
        </row>
        <row r="13">
          <cell r="C13" t="str">
            <v>하제영 임은솔 박미정 고지혜</v>
          </cell>
          <cell r="E13" t="str">
            <v>서울체육고</v>
          </cell>
          <cell r="F13" t="str">
            <v>49.41</v>
          </cell>
        </row>
        <row r="14">
          <cell r="C14" t="str">
            <v>유민주 김나영 문시연 김지혜</v>
          </cell>
          <cell r="E14" t="str">
            <v>경기체육고</v>
          </cell>
          <cell r="F14" t="str">
            <v>50.07</v>
          </cell>
        </row>
        <row r="15">
          <cell r="C15" t="str">
            <v>고안나 송현주 장세림 조미나</v>
          </cell>
          <cell r="E15" t="str">
            <v>인일여자고</v>
          </cell>
          <cell r="F15" t="str">
            <v>53.65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이가은 최수진 김민성 정지민</v>
          </cell>
          <cell r="E11" t="str">
            <v>부산체육고</v>
          </cell>
          <cell r="F11" t="str">
            <v>4:02.82</v>
          </cell>
        </row>
        <row r="12">
          <cell r="C12" t="str">
            <v>문시연 김나영 유수민 김지혜</v>
          </cell>
          <cell r="E12" t="str">
            <v>경기체육고</v>
          </cell>
          <cell r="F12" t="str">
            <v>4:05.69</v>
          </cell>
        </row>
        <row r="13">
          <cell r="C13" t="str">
            <v xml:space="preserve">박미정 김민재 하제영 양희주 </v>
          </cell>
          <cell r="E13" t="str">
            <v>서울체육고</v>
          </cell>
          <cell r="F13" t="str">
            <v>4:11.65</v>
          </cell>
        </row>
        <row r="14">
          <cell r="C14" t="str">
            <v>성유림 전예진 김하늘 김희원</v>
          </cell>
          <cell r="E14" t="str">
            <v>경기소래고</v>
          </cell>
          <cell r="F14" t="str">
            <v>4:20.65</v>
          </cell>
        </row>
        <row r="15">
          <cell r="C15" t="str">
            <v>고안나 송현주 장세림 조미나</v>
          </cell>
          <cell r="E15" t="str">
            <v>인일여자고</v>
          </cell>
          <cell r="F15" t="str">
            <v>4:24.66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장선영</v>
          </cell>
          <cell r="E11" t="str">
            <v>경기과천중앙고</v>
          </cell>
          <cell r="F11" t="str">
            <v>1.68</v>
          </cell>
        </row>
        <row r="12">
          <cell r="C12" t="str">
            <v>하민희</v>
          </cell>
          <cell r="E12" t="str">
            <v>거제제일고</v>
          </cell>
          <cell r="F12" t="str">
            <v>1.45</v>
          </cell>
        </row>
      </sheetData>
      <sheetData sheetId="1">
        <row r="11">
          <cell r="C11" t="str">
            <v>신수영</v>
          </cell>
          <cell r="E11" t="str">
            <v>서울체육고</v>
          </cell>
          <cell r="F11" t="str">
            <v>3.90 CR</v>
          </cell>
        </row>
        <row r="12">
          <cell r="C12" t="str">
            <v>배한나</v>
          </cell>
          <cell r="E12" t="str">
            <v>경기체육고</v>
          </cell>
          <cell r="F12" t="str">
            <v>3.40</v>
          </cell>
        </row>
        <row r="13">
          <cell r="C13" t="str">
            <v>임찬혜</v>
          </cell>
          <cell r="E13" t="str">
            <v>경기체육고</v>
          </cell>
          <cell r="F13" t="str">
            <v>3.00</v>
          </cell>
        </row>
        <row r="14">
          <cell r="C14" t="str">
            <v>김다은</v>
          </cell>
          <cell r="E14" t="str">
            <v>울산스포츠과학고</v>
          </cell>
          <cell r="F14" t="str">
            <v>2.80</v>
          </cell>
        </row>
        <row r="15">
          <cell r="C15" t="str">
            <v>정나영</v>
          </cell>
          <cell r="E15" t="str">
            <v>서울체육고</v>
          </cell>
          <cell r="F15" t="str">
            <v>2.80</v>
          </cell>
        </row>
        <row r="16">
          <cell r="C16" t="str">
            <v>이유빈</v>
          </cell>
          <cell r="E16" t="str">
            <v>부산체육고</v>
          </cell>
          <cell r="F16" t="str">
            <v>2.60 공동</v>
          </cell>
        </row>
        <row r="17">
          <cell r="C17" t="str">
            <v>신애진</v>
          </cell>
          <cell r="E17" t="str">
            <v>경기체육고</v>
          </cell>
          <cell r="F17" t="str">
            <v>2.60 공동</v>
          </cell>
        </row>
        <row r="18">
          <cell r="C18" t="str">
            <v>최수아</v>
          </cell>
          <cell r="E18" t="str">
            <v>서울체육고</v>
          </cell>
          <cell r="F18" t="str">
            <v>2.60</v>
          </cell>
        </row>
      </sheetData>
      <sheetData sheetId="2">
        <row r="11">
          <cell r="C11" t="str">
            <v>강다연</v>
          </cell>
          <cell r="E11" t="str">
            <v>대전체육고</v>
          </cell>
          <cell r="F11" t="str">
            <v>5.59</v>
          </cell>
          <cell r="G11" t="str">
            <v>-0.5</v>
          </cell>
        </row>
        <row r="12">
          <cell r="C12" t="str">
            <v>이혜연</v>
          </cell>
          <cell r="E12" t="str">
            <v>경기과천중앙고</v>
          </cell>
          <cell r="F12" t="str">
            <v>5.43</v>
          </cell>
          <cell r="G12" t="str">
            <v>1.0</v>
          </cell>
        </row>
        <row r="13">
          <cell r="C13" t="str">
            <v>박효원</v>
          </cell>
          <cell r="E13" t="str">
            <v>서울체육고</v>
          </cell>
          <cell r="F13" t="str">
            <v>5.14</v>
          </cell>
          <cell r="G13" t="str">
            <v>0.7</v>
          </cell>
        </row>
        <row r="14">
          <cell r="C14" t="str">
            <v>박진서</v>
          </cell>
          <cell r="E14" t="str">
            <v>경기심원고</v>
          </cell>
          <cell r="F14" t="str">
            <v>5.09</v>
          </cell>
          <cell r="G14" t="str">
            <v>0.5</v>
          </cell>
        </row>
        <row r="15">
          <cell r="C15" t="str">
            <v>김하진</v>
          </cell>
          <cell r="E15" t="str">
            <v>김포제일공업고</v>
          </cell>
          <cell r="F15" t="str">
            <v>5.05</v>
          </cell>
          <cell r="G15" t="str">
            <v>0.5</v>
          </cell>
        </row>
        <row r="16">
          <cell r="C16" t="str">
            <v>유  진</v>
          </cell>
          <cell r="E16" t="str">
            <v>경기소래고</v>
          </cell>
          <cell r="F16" t="str">
            <v>5.04</v>
          </cell>
          <cell r="G16" t="str">
            <v>0.7</v>
          </cell>
        </row>
        <row r="17">
          <cell r="C17" t="str">
            <v>유한솔</v>
          </cell>
          <cell r="E17" t="str">
            <v>대전체육고</v>
          </cell>
          <cell r="F17" t="str">
            <v>4.91</v>
          </cell>
          <cell r="G17" t="str">
            <v>0.3</v>
          </cell>
        </row>
        <row r="18">
          <cell r="C18" t="str">
            <v>조예슬</v>
          </cell>
          <cell r="E18" t="str">
            <v>충현고</v>
          </cell>
          <cell r="F18" t="str">
            <v>4.89</v>
          </cell>
          <cell r="G18" t="str">
            <v>0.3</v>
          </cell>
        </row>
      </sheetData>
      <sheetData sheetId="3">
        <row r="11">
          <cell r="C11" t="str">
            <v>이가은</v>
          </cell>
          <cell r="E11" t="str">
            <v>부산체육고</v>
          </cell>
          <cell r="F11" t="str">
            <v>12.08</v>
          </cell>
          <cell r="G11" t="str">
            <v>0.4</v>
          </cell>
        </row>
        <row r="12">
          <cell r="C12" t="str">
            <v>정은아</v>
          </cell>
          <cell r="E12" t="str">
            <v>인천체육고</v>
          </cell>
          <cell r="F12" t="str">
            <v>11.97</v>
          </cell>
          <cell r="G12" t="str">
            <v>0.4</v>
          </cell>
        </row>
        <row r="13">
          <cell r="C13" t="str">
            <v>박효원</v>
          </cell>
          <cell r="E13" t="str">
            <v>서울체육고</v>
          </cell>
          <cell r="F13" t="str">
            <v>11.39</v>
          </cell>
          <cell r="G13" t="str">
            <v>-0.5</v>
          </cell>
        </row>
        <row r="14">
          <cell r="C14" t="str">
            <v>김지영</v>
          </cell>
          <cell r="E14" t="str">
            <v>경기소래고</v>
          </cell>
          <cell r="F14" t="str">
            <v>11.29</v>
          </cell>
          <cell r="G14" t="str">
            <v>0.5</v>
          </cell>
        </row>
        <row r="15">
          <cell r="C15" t="str">
            <v>김가연</v>
          </cell>
          <cell r="E15" t="str">
            <v>부산체육고</v>
          </cell>
          <cell r="F15" t="str">
            <v>10.87</v>
          </cell>
          <cell r="G15" t="str">
            <v>-0.6</v>
          </cell>
        </row>
        <row r="16">
          <cell r="C16" t="str">
            <v>박진서</v>
          </cell>
          <cell r="E16" t="str">
            <v>경기심원고</v>
          </cell>
          <cell r="F16" t="str">
            <v>10.80</v>
          </cell>
          <cell r="G16" t="str">
            <v>0.2</v>
          </cell>
        </row>
        <row r="17">
          <cell r="C17" t="str">
            <v>임수민</v>
          </cell>
          <cell r="E17" t="str">
            <v>김화공업고</v>
          </cell>
          <cell r="F17" t="str">
            <v>10.09</v>
          </cell>
          <cell r="G17" t="str">
            <v>0.3</v>
          </cell>
        </row>
      </sheetData>
      <sheetData sheetId="4">
        <row r="11">
          <cell r="C11" t="str">
            <v>명아영</v>
          </cell>
          <cell r="E11" t="str">
            <v>전남체육고</v>
          </cell>
          <cell r="F11" t="str">
            <v>13.21</v>
          </cell>
        </row>
        <row r="12">
          <cell r="C12" t="str">
            <v>김한빈</v>
          </cell>
          <cell r="E12" t="str">
            <v>충현고</v>
          </cell>
          <cell r="F12" t="str">
            <v>12.21</v>
          </cell>
        </row>
        <row r="13">
          <cell r="C13" t="str">
            <v>김진아</v>
          </cell>
          <cell r="E13" t="str">
            <v>경북체육고</v>
          </cell>
          <cell r="F13" t="str">
            <v>11.36</v>
          </cell>
        </row>
        <row r="14">
          <cell r="C14" t="str">
            <v>남경민</v>
          </cell>
          <cell r="E14" t="str">
            <v>인천체육고</v>
          </cell>
          <cell r="F14" t="str">
            <v>11.30</v>
          </cell>
        </row>
        <row r="15">
          <cell r="C15" t="str">
            <v>이다미</v>
          </cell>
          <cell r="E15" t="str">
            <v>강원체육고</v>
          </cell>
          <cell r="F15" t="str">
            <v>8.74</v>
          </cell>
        </row>
        <row r="16">
          <cell r="C16" t="str">
            <v>주현빈</v>
          </cell>
          <cell r="E16" t="str">
            <v>경남체육고</v>
          </cell>
          <cell r="F16" t="str">
            <v>8.39</v>
          </cell>
        </row>
      </sheetData>
      <sheetData sheetId="5">
        <row r="11">
          <cell r="C11" t="str">
            <v>이우령</v>
          </cell>
          <cell r="E11" t="str">
            <v>의성여자고</v>
          </cell>
          <cell r="F11" t="str">
            <v>42.39</v>
          </cell>
        </row>
        <row r="12">
          <cell r="C12" t="str">
            <v>이수진</v>
          </cell>
          <cell r="E12" t="str">
            <v>평촌경영고</v>
          </cell>
          <cell r="F12" t="str">
            <v>41.10</v>
          </cell>
        </row>
        <row r="13">
          <cell r="C13" t="str">
            <v>김예은</v>
          </cell>
          <cell r="E13" t="str">
            <v>강원체육고</v>
          </cell>
          <cell r="F13" t="str">
            <v>39.59</v>
          </cell>
        </row>
        <row r="14">
          <cell r="C14" t="str">
            <v>박수진</v>
          </cell>
          <cell r="E14" t="str">
            <v>이리공업고</v>
          </cell>
          <cell r="F14" t="str">
            <v>38.94</v>
          </cell>
        </row>
        <row r="15">
          <cell r="C15" t="str">
            <v>주다해</v>
          </cell>
          <cell r="E15" t="str">
            <v>서울체육고</v>
          </cell>
          <cell r="F15" t="str">
            <v>38.83</v>
          </cell>
        </row>
        <row r="16">
          <cell r="C16" t="str">
            <v>박혜지</v>
          </cell>
          <cell r="E16" t="str">
            <v>전남체육고</v>
          </cell>
          <cell r="F16" t="str">
            <v>38.53</v>
          </cell>
        </row>
        <row r="17">
          <cell r="C17" t="str">
            <v>민세빈</v>
          </cell>
          <cell r="E17" t="str">
            <v>서울체육고</v>
          </cell>
          <cell r="F17" t="str">
            <v>37.18</v>
          </cell>
        </row>
        <row r="18">
          <cell r="C18" t="str">
            <v>김선희</v>
          </cell>
          <cell r="E18" t="str">
            <v>경남체육고</v>
          </cell>
          <cell r="F18" t="str">
            <v>35.30</v>
          </cell>
        </row>
      </sheetData>
      <sheetData sheetId="6">
        <row r="11">
          <cell r="C11" t="str">
            <v>정다운</v>
          </cell>
          <cell r="E11" t="str">
            <v>전북체육고</v>
          </cell>
        </row>
        <row r="12">
          <cell r="C12" t="str">
            <v>이유라</v>
          </cell>
          <cell r="E12" t="str">
            <v>울산스포츠과학고</v>
          </cell>
          <cell r="F12" t="str">
            <v>47.22</v>
          </cell>
        </row>
        <row r="13">
          <cell r="C13" t="str">
            <v>장은휘</v>
          </cell>
          <cell r="E13" t="str">
            <v>이리공업고</v>
          </cell>
          <cell r="F13" t="str">
            <v>46.79</v>
          </cell>
        </row>
        <row r="14">
          <cell r="C14" t="str">
            <v>박민지</v>
          </cell>
          <cell r="E14" t="str">
            <v>전북체육고</v>
          </cell>
          <cell r="F14" t="str">
            <v>42.05</v>
          </cell>
        </row>
        <row r="15">
          <cell r="C15" t="str">
            <v>서미정</v>
          </cell>
          <cell r="E15" t="str">
            <v>서울체육고</v>
          </cell>
          <cell r="F15" t="str">
            <v>41.19</v>
          </cell>
        </row>
        <row r="16">
          <cell r="C16" t="str">
            <v>이예린</v>
          </cell>
          <cell r="E16" t="str">
            <v>충북체육고</v>
          </cell>
          <cell r="F16" t="str">
            <v>40.24</v>
          </cell>
        </row>
        <row r="17">
          <cell r="C17" t="str">
            <v>백지현</v>
          </cell>
          <cell r="E17" t="str">
            <v>충북체육고</v>
          </cell>
          <cell r="F17" t="str">
            <v>39.21</v>
          </cell>
        </row>
        <row r="18">
          <cell r="C18" t="str">
            <v>손채연</v>
          </cell>
          <cell r="E18" t="str">
            <v>충현고</v>
          </cell>
          <cell r="F18" t="str">
            <v>35.34</v>
          </cell>
        </row>
      </sheetData>
      <sheetData sheetId="7">
        <row r="11">
          <cell r="C11" t="str">
            <v>이우진</v>
          </cell>
          <cell r="E11" t="str">
            <v>의성여자고</v>
          </cell>
          <cell r="F11" t="str">
            <v>46.54</v>
          </cell>
        </row>
        <row r="12">
          <cell r="C12" t="str">
            <v>오윤경</v>
          </cell>
          <cell r="E12" t="str">
            <v>용남고</v>
          </cell>
          <cell r="F12" t="str">
            <v>46.47</v>
          </cell>
        </row>
        <row r="13">
          <cell r="C13" t="str">
            <v>이지연</v>
          </cell>
          <cell r="E13" t="str">
            <v>경북체육고</v>
          </cell>
          <cell r="F13" t="str">
            <v>42.43</v>
          </cell>
        </row>
        <row r="14">
          <cell r="C14" t="str">
            <v>우 진</v>
          </cell>
          <cell r="E14" t="str">
            <v>경북체육고</v>
          </cell>
          <cell r="F14" t="str">
            <v>39.73</v>
          </cell>
        </row>
        <row r="15">
          <cell r="C15" t="str">
            <v>한지수</v>
          </cell>
          <cell r="E15" t="str">
            <v>서울체육고</v>
          </cell>
          <cell r="F15" t="str">
            <v>38.88</v>
          </cell>
        </row>
        <row r="16">
          <cell r="C16" t="str">
            <v>정나리</v>
          </cell>
          <cell r="E16" t="str">
            <v>충북체육고</v>
          </cell>
          <cell r="F16" t="str">
            <v>36.73</v>
          </cell>
        </row>
        <row r="17">
          <cell r="C17" t="str">
            <v>박은지</v>
          </cell>
          <cell r="E17" t="str">
            <v>강원체육고</v>
          </cell>
          <cell r="F17" t="str">
            <v>35.89</v>
          </cell>
        </row>
        <row r="18">
          <cell r="C18" t="str">
            <v>김어진</v>
          </cell>
          <cell r="E18" t="str">
            <v>경기체육고</v>
          </cell>
          <cell r="F18" t="str">
            <v>35.23</v>
          </cell>
        </row>
      </sheetData>
      <sheetData sheetId="8">
        <row r="11">
          <cell r="C11" t="str">
            <v>강다연</v>
          </cell>
          <cell r="E11" t="str">
            <v>대전체육고</v>
          </cell>
          <cell r="F11" t="str">
            <v>3,960점</v>
          </cell>
        </row>
        <row r="12">
          <cell r="C12" t="str">
            <v>이예빈</v>
          </cell>
          <cell r="E12" t="str">
            <v>경기체육고</v>
          </cell>
          <cell r="F12" t="str">
            <v>3,447점</v>
          </cell>
        </row>
        <row r="13">
          <cell r="C13" t="str">
            <v>정유나</v>
          </cell>
          <cell r="E13" t="str">
            <v>포항두호고</v>
          </cell>
          <cell r="F13" t="str">
            <v>3,417점</v>
          </cell>
        </row>
        <row r="14">
          <cell r="C14" t="str">
            <v>장세림</v>
          </cell>
          <cell r="E14" t="str">
            <v>인일여자고</v>
          </cell>
          <cell r="F14" t="str">
            <v>2,653점</v>
          </cell>
        </row>
        <row r="15">
          <cell r="C15" t="str">
            <v>김희원</v>
          </cell>
          <cell r="E15" t="str">
            <v>경기소래고</v>
          </cell>
          <cell r="F15" t="str">
            <v>2,375점</v>
          </cell>
        </row>
        <row r="16">
          <cell r="C16" t="str">
            <v>정지은</v>
          </cell>
          <cell r="E16" t="str">
            <v>천안쌍용고</v>
          </cell>
          <cell r="F16" t="str">
            <v>2,196점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0.2</v>
          </cell>
        </row>
        <row r="11">
          <cell r="C11" t="str">
            <v>김현탁</v>
          </cell>
          <cell r="E11" t="str">
            <v>경복고</v>
          </cell>
          <cell r="F11" t="str">
            <v>10.88</v>
          </cell>
        </row>
        <row r="12">
          <cell r="C12" t="str">
            <v>주진영</v>
          </cell>
          <cell r="E12" t="str">
            <v>서울체육고</v>
          </cell>
          <cell r="F12" t="str">
            <v>11.22</v>
          </cell>
        </row>
        <row r="13">
          <cell r="C13" t="str">
            <v>이승원</v>
          </cell>
          <cell r="E13" t="str">
            <v>경기용인고</v>
          </cell>
          <cell r="F13" t="str">
            <v>11.31</v>
          </cell>
        </row>
        <row r="14">
          <cell r="C14" t="str">
            <v>김남혁</v>
          </cell>
          <cell r="E14" t="str">
            <v>대전체육고</v>
          </cell>
          <cell r="F14" t="str">
            <v>11.31</v>
          </cell>
        </row>
        <row r="15">
          <cell r="C15" t="str">
            <v>안상현</v>
          </cell>
          <cell r="E15" t="str">
            <v>경기과천중앙고</v>
          </cell>
          <cell r="F15" t="str">
            <v>11.38</v>
          </cell>
        </row>
        <row r="16">
          <cell r="C16" t="str">
            <v>엄소웅</v>
          </cell>
          <cell r="E16" t="str">
            <v>용남고</v>
          </cell>
          <cell r="F16" t="str">
            <v>11.46</v>
          </cell>
        </row>
        <row r="17">
          <cell r="C17" t="str">
            <v>오혜성</v>
          </cell>
          <cell r="E17" t="str">
            <v>경기모바일과학고</v>
          </cell>
          <cell r="F17" t="str">
            <v>11.47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이시온</v>
          </cell>
          <cell r="E11" t="str">
            <v>경기용인고</v>
          </cell>
          <cell r="F11" t="str">
            <v>50.84</v>
          </cell>
        </row>
        <row r="12">
          <cell r="C12" t="str">
            <v>박태인</v>
          </cell>
          <cell r="E12" t="str">
            <v>충남체육고</v>
          </cell>
          <cell r="F12" t="str">
            <v>51.34</v>
          </cell>
        </row>
        <row r="13">
          <cell r="C13" t="str">
            <v>박상민</v>
          </cell>
          <cell r="E13" t="str">
            <v>강원체육고</v>
          </cell>
          <cell r="F13" t="str">
            <v>51.40</v>
          </cell>
        </row>
        <row r="14">
          <cell r="C14" t="str">
            <v>오건엽</v>
          </cell>
          <cell r="E14" t="str">
            <v>대구체육고</v>
          </cell>
          <cell r="F14" t="str">
            <v>51.41</v>
          </cell>
        </row>
        <row r="15">
          <cell r="C15" t="str">
            <v>김상범</v>
          </cell>
          <cell r="E15" t="str">
            <v>경복고</v>
          </cell>
          <cell r="F15" t="str">
            <v>52.14</v>
          </cell>
        </row>
        <row r="16">
          <cell r="C16" t="str">
            <v>김명진</v>
          </cell>
          <cell r="E16" t="str">
            <v>부산체육고</v>
          </cell>
          <cell r="F16" t="str">
            <v>53.26</v>
          </cell>
        </row>
        <row r="17">
          <cell r="C17" t="str">
            <v>이건무</v>
          </cell>
          <cell r="E17" t="str">
            <v>인천체육고</v>
          </cell>
          <cell r="F17" t="str">
            <v>54.37</v>
          </cell>
        </row>
        <row r="18">
          <cell r="C18" t="str">
            <v>유재석</v>
          </cell>
          <cell r="E18" t="str">
            <v>경기체육고</v>
          </cell>
          <cell r="F18" t="str">
            <v>56.16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박주환</v>
          </cell>
          <cell r="E11" t="str">
            <v>배문고</v>
          </cell>
          <cell r="F11" t="str">
            <v>4:15.45</v>
          </cell>
        </row>
        <row r="12">
          <cell r="C12" t="str">
            <v>남궁원</v>
          </cell>
          <cell r="E12" t="str">
            <v>한솔고</v>
          </cell>
          <cell r="F12" t="str">
            <v>4:18.63</v>
          </cell>
        </row>
        <row r="13">
          <cell r="C13" t="str">
            <v>조민수</v>
          </cell>
          <cell r="E13" t="str">
            <v>양정고</v>
          </cell>
          <cell r="F13" t="str">
            <v>4:19.21</v>
          </cell>
        </row>
        <row r="14">
          <cell r="C14" t="str">
            <v>장주안</v>
          </cell>
          <cell r="E14" t="str">
            <v>경기소래고</v>
          </cell>
          <cell r="F14" t="str">
            <v>4:27.86</v>
          </cell>
        </row>
        <row r="15">
          <cell r="C15" t="str">
            <v>윤정현</v>
          </cell>
          <cell r="E15" t="str">
            <v>거제제일고</v>
          </cell>
          <cell r="F15" t="str">
            <v>4:37.16</v>
          </cell>
        </row>
        <row r="16">
          <cell r="C16" t="str">
            <v>이정빈</v>
          </cell>
          <cell r="E16" t="str">
            <v>대전체육고</v>
          </cell>
          <cell r="F16" t="str">
            <v>4:43.07</v>
          </cell>
        </row>
        <row r="17">
          <cell r="C17" t="str">
            <v>이명진</v>
          </cell>
          <cell r="E17" t="str">
            <v>경남체육고</v>
          </cell>
          <cell r="F17" t="str">
            <v>4:46.67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신용민</v>
          </cell>
          <cell r="E11" t="str">
            <v>배문중</v>
          </cell>
          <cell r="F11" t="str">
            <v>9:32.40</v>
          </cell>
        </row>
        <row r="12">
          <cell r="C12" t="str">
            <v>박원빈</v>
          </cell>
          <cell r="E12" t="str">
            <v>부원중</v>
          </cell>
          <cell r="F12" t="str">
            <v>9:32.42</v>
          </cell>
        </row>
        <row r="13">
          <cell r="C13" t="str">
            <v>윤재식</v>
          </cell>
          <cell r="E13" t="str">
            <v>서울체육중</v>
          </cell>
          <cell r="F13" t="str">
            <v>9:37.97</v>
          </cell>
        </row>
        <row r="14">
          <cell r="C14" t="str">
            <v>임태운</v>
          </cell>
          <cell r="E14" t="str">
            <v>배문중</v>
          </cell>
          <cell r="F14" t="str">
            <v>9:40.62</v>
          </cell>
        </row>
        <row r="15">
          <cell r="C15" t="str">
            <v>권현준</v>
          </cell>
          <cell r="E15" t="str">
            <v>서울체육중</v>
          </cell>
          <cell r="F15" t="str">
            <v>9:42.02</v>
          </cell>
        </row>
        <row r="16">
          <cell r="C16" t="str">
            <v>한승엽</v>
          </cell>
          <cell r="E16" t="str">
            <v>배문중</v>
          </cell>
          <cell r="F16" t="str">
            <v>9:42.61</v>
          </cell>
        </row>
        <row r="17">
          <cell r="C17" t="str">
            <v>김영훈</v>
          </cell>
          <cell r="E17" t="str">
            <v>서울체육중</v>
          </cell>
          <cell r="F17" t="str">
            <v>9:44.98</v>
          </cell>
        </row>
        <row r="18">
          <cell r="C18" t="str">
            <v>김동근</v>
          </cell>
          <cell r="E18" t="str">
            <v>경기소래중</v>
          </cell>
          <cell r="F18" t="str">
            <v>9:45.01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이승준</v>
          </cell>
          <cell r="E11" t="str">
            <v>서울체육고</v>
          </cell>
          <cell r="F11" t="str">
            <v>16:35.79</v>
          </cell>
        </row>
        <row r="12">
          <cell r="C12" t="str">
            <v>이주환</v>
          </cell>
          <cell r="E12" t="str">
            <v>서울체육고</v>
          </cell>
          <cell r="F12" t="str">
            <v>16:45.15</v>
          </cell>
        </row>
        <row r="13">
          <cell r="C13" t="str">
            <v>최진혁</v>
          </cell>
          <cell r="E13" t="str">
            <v>경기체육고</v>
          </cell>
          <cell r="F13" t="str">
            <v>16:50.10</v>
          </cell>
        </row>
        <row r="14">
          <cell r="C14" t="str">
            <v>임승민</v>
          </cell>
          <cell r="E14" t="str">
            <v>강원체육고</v>
          </cell>
          <cell r="F14" t="str">
            <v>16:51.54</v>
          </cell>
        </row>
        <row r="15">
          <cell r="C15" t="str">
            <v>이광표</v>
          </cell>
          <cell r="E15" t="str">
            <v>강원체육고</v>
          </cell>
          <cell r="F15" t="str">
            <v>16:59.68</v>
          </cell>
        </row>
        <row r="16">
          <cell r="C16" t="str">
            <v>김종현</v>
          </cell>
          <cell r="E16" t="str">
            <v>해룡고</v>
          </cell>
          <cell r="F16" t="str">
            <v>17:20.25</v>
          </cell>
        </row>
        <row r="17">
          <cell r="C17" t="str">
            <v>허인</v>
          </cell>
          <cell r="E17" t="str">
            <v>소양고</v>
          </cell>
          <cell r="F17" t="str">
            <v>17:32.03</v>
          </cell>
        </row>
        <row r="18">
          <cell r="C18" t="str">
            <v>김효근</v>
          </cell>
          <cell r="E18" t="str">
            <v>강원체육고</v>
          </cell>
          <cell r="F18" t="str">
            <v>17:35.21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-0.8</v>
          </cell>
        </row>
        <row r="11">
          <cell r="C11" t="str">
            <v>김경훈</v>
          </cell>
          <cell r="E11" t="str">
            <v>서울체육고</v>
          </cell>
          <cell r="F11" t="str">
            <v>15.98</v>
          </cell>
        </row>
        <row r="12">
          <cell r="C12" t="str">
            <v>송재용</v>
          </cell>
          <cell r="E12" t="str">
            <v>대전체육고</v>
          </cell>
          <cell r="F12" t="str">
            <v>16.04</v>
          </cell>
        </row>
        <row r="13">
          <cell r="C13" t="str">
            <v>김태윤</v>
          </cell>
          <cell r="E13" t="str">
            <v>대구체육고</v>
          </cell>
          <cell r="F13" t="str">
            <v>16.08</v>
          </cell>
        </row>
        <row r="14">
          <cell r="C14" t="str">
            <v>손우승</v>
          </cell>
          <cell r="E14" t="str">
            <v>인천체육고</v>
          </cell>
          <cell r="F14" t="str">
            <v>16.46</v>
          </cell>
        </row>
        <row r="15">
          <cell r="C15" t="str">
            <v>김대희</v>
          </cell>
          <cell r="E15" t="str">
            <v>신명고</v>
          </cell>
          <cell r="F15" t="str">
            <v>17.17</v>
          </cell>
        </row>
        <row r="16">
          <cell r="C16" t="str">
            <v>문유빈</v>
          </cell>
          <cell r="E16" t="str">
            <v>울산스포츠과학고</v>
          </cell>
          <cell r="F16" t="str">
            <v>17.31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서종휘</v>
          </cell>
          <cell r="E11" t="str">
            <v>인천체육고</v>
          </cell>
          <cell r="F11" t="str">
            <v>1.80</v>
          </cell>
        </row>
        <row r="12">
          <cell r="C12" t="str">
            <v>양지석</v>
          </cell>
          <cell r="E12" t="str">
            <v>강원체육고</v>
          </cell>
          <cell r="F12" t="str">
            <v>1.75</v>
          </cell>
        </row>
        <row r="13">
          <cell r="C13" t="str">
            <v>박정민</v>
          </cell>
          <cell r="E13" t="str">
            <v>이리공업고</v>
          </cell>
          <cell r="F13" t="str">
            <v>1.75</v>
          </cell>
        </row>
      </sheetData>
      <sheetData sheetId="1">
        <row r="11">
          <cell r="C11" t="str">
            <v>서현민</v>
          </cell>
          <cell r="E11" t="str">
            <v>경북체육고</v>
          </cell>
          <cell r="F11" t="str">
            <v>6.85</v>
          </cell>
          <cell r="G11" t="str">
            <v>-0.0</v>
          </cell>
        </row>
        <row r="12">
          <cell r="C12" t="str">
            <v>이형석</v>
          </cell>
          <cell r="E12" t="str">
            <v>경북체육고</v>
          </cell>
          <cell r="F12" t="str">
            <v>6.50</v>
          </cell>
          <cell r="G12" t="str">
            <v>1.0</v>
          </cell>
        </row>
        <row r="13">
          <cell r="C13" t="str">
            <v>박민혁</v>
          </cell>
          <cell r="E13" t="str">
            <v>경기소래고</v>
          </cell>
          <cell r="F13" t="str">
            <v>6.28</v>
          </cell>
          <cell r="G13" t="str">
            <v>-0.4</v>
          </cell>
        </row>
        <row r="14">
          <cell r="C14" t="str">
            <v>지민욱</v>
          </cell>
          <cell r="E14" t="str">
            <v>충북체육고</v>
          </cell>
          <cell r="F14" t="str">
            <v>5.74</v>
          </cell>
          <cell r="G14" t="str">
            <v>0.3</v>
          </cell>
        </row>
        <row r="15">
          <cell r="C15" t="str">
            <v>조동연</v>
          </cell>
          <cell r="E15" t="str">
            <v>경기소래고</v>
          </cell>
          <cell r="F15" t="str">
            <v>5.45</v>
          </cell>
          <cell r="G15" t="str">
            <v>1.2</v>
          </cell>
        </row>
      </sheetData>
      <sheetData sheetId="2">
        <row r="11">
          <cell r="C11" t="str">
            <v>김건주</v>
          </cell>
          <cell r="E11" t="str">
            <v>한솔고</v>
          </cell>
          <cell r="F11" t="str">
            <v>15.49</v>
          </cell>
        </row>
        <row r="12">
          <cell r="C12" t="str">
            <v>이상명</v>
          </cell>
          <cell r="E12" t="str">
            <v>경남체육고</v>
          </cell>
          <cell r="F12" t="str">
            <v>15.21</v>
          </cell>
        </row>
        <row r="13">
          <cell r="C13" t="str">
            <v>이도훈</v>
          </cell>
          <cell r="E13" t="str">
            <v>경주고</v>
          </cell>
          <cell r="F13" t="str">
            <v>13.70</v>
          </cell>
        </row>
        <row r="14">
          <cell r="C14" t="str">
            <v>우인하</v>
          </cell>
          <cell r="E14" t="str">
            <v>영주동산고</v>
          </cell>
          <cell r="F14" t="str">
            <v>12.99</v>
          </cell>
        </row>
      </sheetData>
      <sheetData sheetId="3">
        <row r="11">
          <cell r="C11" t="str">
            <v>장민수</v>
          </cell>
          <cell r="E11" t="str">
            <v>충현고</v>
          </cell>
          <cell r="F11" t="str">
            <v>41.67</v>
          </cell>
        </row>
        <row r="12">
          <cell r="C12" t="str">
            <v>방륭</v>
          </cell>
          <cell r="E12" t="str">
            <v>경남체육고</v>
          </cell>
          <cell r="F12" t="str">
            <v>38.68</v>
          </cell>
        </row>
        <row r="13">
          <cell r="C13" t="str">
            <v>이종현</v>
          </cell>
          <cell r="E13" t="str">
            <v>서울체육고</v>
          </cell>
          <cell r="F13" t="str">
            <v>38.57</v>
          </cell>
        </row>
        <row r="14">
          <cell r="C14" t="str">
            <v>김유슬</v>
          </cell>
          <cell r="E14" t="str">
            <v>경북체육고</v>
          </cell>
          <cell r="F14" t="str">
            <v>36.18</v>
          </cell>
        </row>
        <row r="15">
          <cell r="C15" t="str">
            <v>이승용</v>
          </cell>
          <cell r="E15" t="str">
            <v>영주동산고</v>
          </cell>
          <cell r="F15" t="str">
            <v>35.73</v>
          </cell>
        </row>
        <row r="16">
          <cell r="C16" t="str">
            <v>박현우</v>
          </cell>
          <cell r="E16" t="str">
            <v>충현고</v>
          </cell>
          <cell r="F16" t="str">
            <v>29.62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결승조편성"/>
      <sheetName val="예선총괄기록표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0.3</v>
          </cell>
        </row>
        <row r="11">
          <cell r="C11" t="str">
            <v>이가은</v>
          </cell>
          <cell r="E11" t="str">
            <v>부산체육고</v>
          </cell>
          <cell r="F11" t="str">
            <v>12.78</v>
          </cell>
        </row>
        <row r="12">
          <cell r="C12" t="str">
            <v>강근영</v>
          </cell>
          <cell r="E12" t="str">
            <v>마산구암고</v>
          </cell>
          <cell r="F12" t="str">
            <v>12.81</v>
          </cell>
        </row>
        <row r="13">
          <cell r="C13" t="str">
            <v>장원나</v>
          </cell>
          <cell r="E13" t="str">
            <v>함양제일고</v>
          </cell>
          <cell r="F13" t="str">
            <v>12.94</v>
          </cell>
        </row>
        <row r="14">
          <cell r="C14" t="str">
            <v>임은솔</v>
          </cell>
          <cell r="E14" t="str">
            <v>서울체육고</v>
          </cell>
          <cell r="F14" t="str">
            <v>12.98</v>
          </cell>
        </row>
        <row r="15">
          <cell r="C15" t="str">
            <v>김나영</v>
          </cell>
          <cell r="E15" t="str">
            <v>경기체육고</v>
          </cell>
          <cell r="F15" t="str">
            <v>13.31</v>
          </cell>
        </row>
        <row r="16">
          <cell r="C16" t="str">
            <v>강단비</v>
          </cell>
          <cell r="E16" t="str">
            <v>구로고</v>
          </cell>
          <cell r="F16" t="str">
            <v>13.35</v>
          </cell>
        </row>
        <row r="17">
          <cell r="C17" t="str">
            <v>최다빈</v>
          </cell>
          <cell r="E17" t="str">
            <v>경기체육고</v>
          </cell>
          <cell r="F17" t="str">
            <v>13.63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정지민</v>
          </cell>
          <cell r="E11" t="str">
            <v>부산체육고</v>
          </cell>
          <cell r="F11" t="str">
            <v>58.86</v>
          </cell>
        </row>
        <row r="12">
          <cell r="C12" t="str">
            <v>하제영</v>
          </cell>
          <cell r="E12" t="str">
            <v>서울체육고</v>
          </cell>
          <cell r="F12" t="str">
            <v>1:01.07</v>
          </cell>
        </row>
        <row r="13">
          <cell r="C13" t="str">
            <v>최혜안</v>
          </cell>
          <cell r="E13" t="str">
            <v>인천체육고</v>
          </cell>
          <cell r="F13" t="str">
            <v>1:01.94</v>
          </cell>
        </row>
        <row r="14">
          <cell r="C14" t="str">
            <v>성유림</v>
          </cell>
          <cell r="E14" t="str">
            <v>경기소래고</v>
          </cell>
          <cell r="F14" t="str">
            <v>1:04.04</v>
          </cell>
        </row>
        <row r="15">
          <cell r="C15" t="str">
            <v>송현주</v>
          </cell>
          <cell r="E15" t="str">
            <v>인일여자고</v>
          </cell>
          <cell r="F15" t="str">
            <v>1:05.59</v>
          </cell>
        </row>
        <row r="16">
          <cell r="C16" t="str">
            <v>송하나</v>
          </cell>
          <cell r="E16" t="str">
            <v>인천체육고</v>
          </cell>
          <cell r="F16" t="str">
            <v>1:05.85</v>
          </cell>
        </row>
        <row r="17">
          <cell r="C17" t="str">
            <v>조미나</v>
          </cell>
          <cell r="E17" t="str">
            <v>인일여자고</v>
          </cell>
          <cell r="F17" t="str">
            <v>1:06.64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김현진</v>
          </cell>
          <cell r="E11" t="str">
            <v>영광공업고</v>
          </cell>
          <cell r="F11" t="str">
            <v>5:10.93</v>
          </cell>
        </row>
        <row r="12">
          <cell r="C12" t="str">
            <v>전윤서</v>
          </cell>
          <cell r="E12" t="str">
            <v>강릉여자고</v>
          </cell>
          <cell r="F12" t="str">
            <v>5:15.02</v>
          </cell>
        </row>
        <row r="13">
          <cell r="C13" t="str">
            <v>이현정</v>
          </cell>
          <cell r="E13" t="str">
            <v>영광공업고</v>
          </cell>
          <cell r="F13" t="str">
            <v>5:19.22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이현정</v>
          </cell>
          <cell r="E11" t="str">
            <v>김천한일여자고</v>
          </cell>
          <cell r="F11" t="str">
            <v>19:37.83</v>
          </cell>
        </row>
        <row r="12">
          <cell r="C12" t="str">
            <v>임지수</v>
          </cell>
          <cell r="E12" t="str">
            <v>경기체육고</v>
          </cell>
          <cell r="F12" t="str">
            <v>20:57.82</v>
          </cell>
        </row>
        <row r="13">
          <cell r="C13" t="str">
            <v>한지혜</v>
          </cell>
          <cell r="E13" t="str">
            <v>강릉여자고</v>
          </cell>
          <cell r="F13" t="str">
            <v>22:07.23</v>
          </cell>
        </row>
        <row r="14">
          <cell r="C14" t="str">
            <v>김성은</v>
          </cell>
          <cell r="E14" t="str">
            <v>속초여자고</v>
          </cell>
          <cell r="F14" t="str">
            <v>24:39.05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8">
          <cell r="G8" t="str">
            <v>0.1</v>
          </cell>
        </row>
        <row r="11">
          <cell r="C11" t="str">
            <v>전예진</v>
          </cell>
          <cell r="E11" t="str">
            <v>경기소래고</v>
          </cell>
          <cell r="F11" t="str">
            <v>15.87</v>
          </cell>
        </row>
        <row r="12">
          <cell r="C12" t="str">
            <v>허유진</v>
          </cell>
          <cell r="E12" t="str">
            <v>용남고</v>
          </cell>
          <cell r="F12" t="str">
            <v>17.23</v>
          </cell>
        </row>
        <row r="13">
          <cell r="C13" t="str">
            <v>장세림</v>
          </cell>
          <cell r="E13" t="str">
            <v>인일여자고</v>
          </cell>
          <cell r="F13" t="str">
            <v>17.88</v>
          </cell>
        </row>
        <row r="14">
          <cell r="C14" t="str">
            <v>강수정</v>
          </cell>
          <cell r="E14" t="str">
            <v>대전체육고</v>
          </cell>
          <cell r="F14" t="str">
            <v>17.91</v>
          </cell>
        </row>
        <row r="15">
          <cell r="C15" t="str">
            <v>김채은</v>
          </cell>
          <cell r="E15" t="str">
            <v>울산스포츠과학고</v>
          </cell>
          <cell r="F15" t="str">
            <v>19.79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멀리"/>
      <sheetName val="포환"/>
      <sheetName val="원반"/>
    </sheetNames>
    <sheetDataSet>
      <sheetData sheetId="0">
        <row r="11">
          <cell r="C11" t="str">
            <v>최문정</v>
          </cell>
          <cell r="E11" t="str">
            <v>대전체육고</v>
          </cell>
          <cell r="F11" t="str">
            <v>1.65</v>
          </cell>
        </row>
        <row r="12">
          <cell r="C12" t="str">
            <v>이유림</v>
          </cell>
          <cell r="E12" t="str">
            <v>강원체육고</v>
          </cell>
          <cell r="F12" t="str">
            <v>1.60</v>
          </cell>
        </row>
        <row r="13">
          <cell r="C13" t="str">
            <v>공은수</v>
          </cell>
          <cell r="E13" t="str">
            <v>경기수원정보과학고</v>
          </cell>
          <cell r="F13" t="str">
            <v>1.45</v>
          </cell>
        </row>
      </sheetData>
      <sheetData sheetId="1">
        <row r="11">
          <cell r="C11" t="str">
            <v>김가연</v>
          </cell>
          <cell r="E11" t="str">
            <v>부산체육고</v>
          </cell>
          <cell r="F11" t="str">
            <v>4.90</v>
          </cell>
          <cell r="G11" t="str">
            <v>0.2</v>
          </cell>
        </row>
        <row r="12">
          <cell r="C12" t="str">
            <v>이유정</v>
          </cell>
          <cell r="E12" t="str">
            <v>울산스포츠과학고</v>
          </cell>
          <cell r="F12" t="str">
            <v>4.41</v>
          </cell>
          <cell r="G12" t="str">
            <v>0.2</v>
          </cell>
        </row>
      </sheetData>
      <sheetData sheetId="2">
        <row r="11">
          <cell r="C11" t="str">
            <v>김은미</v>
          </cell>
          <cell r="E11" t="str">
            <v>대구체육고</v>
          </cell>
          <cell r="F11" t="str">
            <v>11.91</v>
          </cell>
        </row>
        <row r="12">
          <cell r="C12" t="str">
            <v>이민지</v>
          </cell>
          <cell r="E12" t="str">
            <v>충북체육고</v>
          </cell>
          <cell r="F12" t="str">
            <v>8.82</v>
          </cell>
        </row>
        <row r="13">
          <cell r="C13" t="str">
            <v>박아영</v>
          </cell>
          <cell r="E13" t="str">
            <v>대구체육고</v>
          </cell>
          <cell r="F13" t="str">
            <v>6.88</v>
          </cell>
        </row>
      </sheetData>
      <sheetData sheetId="3">
        <row r="11">
          <cell r="C11" t="str">
            <v>양은서</v>
          </cell>
          <cell r="E11" t="str">
            <v>경기체육고</v>
          </cell>
          <cell r="F11" t="str">
            <v>35.24</v>
          </cell>
        </row>
        <row r="12">
          <cell r="C12" t="str">
            <v>최은서</v>
          </cell>
          <cell r="E12" t="str">
            <v>강원체육고</v>
          </cell>
          <cell r="F12" t="str">
            <v>33.86</v>
          </cell>
        </row>
        <row r="13">
          <cell r="C13" t="str">
            <v>손채연</v>
          </cell>
          <cell r="E13" t="str">
            <v>충현고</v>
          </cell>
          <cell r="F13" t="str">
            <v>28.73</v>
          </cell>
        </row>
        <row r="14">
          <cell r="C14" t="str">
            <v>이다이</v>
          </cell>
          <cell r="E14" t="str">
            <v>서울체육고</v>
          </cell>
          <cell r="F14" t="str">
            <v>25.05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-2.6</v>
          </cell>
        </row>
        <row r="11">
          <cell r="C11" t="str">
            <v>이영진</v>
          </cell>
          <cell r="E11" t="str">
            <v>함양중</v>
          </cell>
          <cell r="F11" t="str">
            <v>16.39</v>
          </cell>
        </row>
        <row r="12">
          <cell r="C12" t="str">
            <v>박인우</v>
          </cell>
          <cell r="E12" t="str">
            <v>동방중</v>
          </cell>
          <cell r="F12" t="str">
            <v>16.71</v>
          </cell>
        </row>
        <row r="13">
          <cell r="C13" t="str">
            <v>장윤성</v>
          </cell>
          <cell r="E13" t="str">
            <v>경기와동중</v>
          </cell>
          <cell r="F13" t="str">
            <v>17.10</v>
          </cell>
        </row>
        <row r="14">
          <cell r="C14" t="str">
            <v>한수민</v>
          </cell>
          <cell r="E14" t="str">
            <v>경기덕정중</v>
          </cell>
          <cell r="F14" t="str">
            <v>17.24</v>
          </cell>
        </row>
        <row r="15">
          <cell r="C15" t="str">
            <v>김태현</v>
          </cell>
          <cell r="E15" t="str">
            <v>경주중</v>
          </cell>
          <cell r="F15" t="str">
            <v>17.25</v>
          </cell>
        </row>
        <row r="16">
          <cell r="C16" t="str">
            <v>모유성</v>
          </cell>
          <cell r="E16" t="str">
            <v>경기대경중</v>
          </cell>
          <cell r="F16" t="str">
            <v>18.00</v>
          </cell>
        </row>
        <row r="17">
          <cell r="C17" t="str">
            <v>최다헌</v>
          </cell>
          <cell r="E17" t="str">
            <v>경기회룡중</v>
          </cell>
          <cell r="F17" t="str">
            <v>18.71</v>
          </cell>
        </row>
        <row r="18">
          <cell r="C18" t="str">
            <v>최수훈</v>
          </cell>
          <cell r="E18" t="str">
            <v>포항포은중</v>
          </cell>
          <cell r="F18" t="str">
            <v>19.25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김동근</v>
          </cell>
          <cell r="E11" t="str">
            <v>경기소래중</v>
          </cell>
          <cell r="F11" t="str">
            <v>23:57.42</v>
          </cell>
        </row>
        <row r="12">
          <cell r="C12" t="str">
            <v>김동영</v>
          </cell>
          <cell r="E12" t="str">
            <v>동주중</v>
          </cell>
          <cell r="F12" t="str">
            <v>25:32.57</v>
          </cell>
        </row>
        <row r="13">
          <cell r="C13" t="str">
            <v>김유민</v>
          </cell>
          <cell r="E13" t="str">
            <v>경기와동중</v>
          </cell>
          <cell r="F13" t="str">
            <v>26:22.85</v>
          </cell>
        </row>
        <row r="14">
          <cell r="C14" t="str">
            <v>이상준</v>
          </cell>
          <cell r="E14" t="str">
            <v>광명북중</v>
          </cell>
          <cell r="F14" t="str">
            <v>27:02.79</v>
          </cell>
        </row>
        <row r="15">
          <cell r="C15" t="str">
            <v>안재준</v>
          </cell>
          <cell r="E15" t="str">
            <v>경기계남중</v>
          </cell>
          <cell r="F15" t="str">
            <v>27:50.39</v>
          </cell>
        </row>
        <row r="16">
          <cell r="C16" t="str">
            <v>이재환</v>
          </cell>
          <cell r="E16" t="str">
            <v>동주중</v>
          </cell>
          <cell r="F16" t="str">
            <v>28:12.47</v>
          </cell>
        </row>
        <row r="17">
          <cell r="C17" t="str">
            <v>김현수</v>
          </cell>
          <cell r="E17" t="str">
            <v>경기계남중</v>
          </cell>
          <cell r="F17" t="str">
            <v>28:39.14</v>
          </cell>
        </row>
        <row r="18">
          <cell r="C18" t="str">
            <v>김정식</v>
          </cell>
          <cell r="E18" t="str">
            <v>강릉해람중</v>
          </cell>
          <cell r="F18" t="str">
            <v>29:34.72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 xml:space="preserve">배건탁 최하균 김인범 김건우 </v>
          </cell>
          <cell r="E11" t="str">
            <v>경기경수중</v>
          </cell>
          <cell r="F11" t="str">
            <v>45.05</v>
          </cell>
        </row>
        <row r="12">
          <cell r="C12" t="str">
            <v>김규섭 주동원 김현욱 김장욱</v>
          </cell>
          <cell r="E12" t="str">
            <v>월촌중</v>
          </cell>
          <cell r="F12" t="str">
            <v>45.88</v>
          </cell>
        </row>
        <row r="13">
          <cell r="C13" t="str">
            <v>김승우 김진범 박정수 서태무</v>
          </cell>
          <cell r="E13" t="str">
            <v>광명북중</v>
          </cell>
          <cell r="F13" t="str">
            <v>48.09</v>
          </cell>
        </row>
        <row r="14">
          <cell r="C14" t="str">
            <v>김동주 김근희 홍형선 안경우</v>
          </cell>
          <cell r="E14" t="str">
            <v>점촌중</v>
          </cell>
          <cell r="F14" t="str">
            <v>48.88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showGridLines="0" tabSelected="1" view="pageBreakPreview" zoomScale="110" zoomScaleSheetLayoutView="110" workbookViewId="0">
      <selection activeCell="E2" sqref="E2:T2"/>
    </sheetView>
  </sheetViews>
  <sheetFormatPr defaultRowHeight="13.5"/>
  <cols>
    <col min="1" max="1" width="2.3320312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62"/>
    </row>
    <row r="2" spans="1:26" s="9" customFormat="1" ht="45" customHeight="1" thickBot="1">
      <c r="A2" s="62"/>
      <c r="B2" s="10"/>
      <c r="C2" s="10"/>
      <c r="D2" s="10"/>
      <c r="E2" s="132" t="s">
        <v>86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83</v>
      </c>
      <c r="V2" s="58"/>
      <c r="W2" s="58"/>
      <c r="X2" s="58"/>
      <c r="Y2" s="58"/>
      <c r="Z2" s="58"/>
    </row>
    <row r="3" spans="1:26" s="9" customFormat="1" ht="14.25" thickTop="1">
      <c r="A3" s="63"/>
      <c r="B3" s="135" t="s">
        <v>14</v>
      </c>
      <c r="C3" s="135"/>
      <c r="D3" s="10"/>
      <c r="E3" s="10"/>
      <c r="F3" s="134" t="s">
        <v>87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0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A6" s="64"/>
      <c r="B6" s="6" t="s">
        <v>1</v>
      </c>
      <c r="C6" s="5" t="s">
        <v>10</v>
      </c>
      <c r="D6" s="5" t="s">
        <v>11</v>
      </c>
      <c r="E6" s="5" t="s">
        <v>12</v>
      </c>
      <c r="F6" s="5" t="s">
        <v>10</v>
      </c>
      <c r="G6" s="5" t="s">
        <v>11</v>
      </c>
      <c r="H6" s="5" t="s">
        <v>12</v>
      </c>
      <c r="I6" s="5" t="s">
        <v>10</v>
      </c>
      <c r="J6" s="5" t="s">
        <v>11</v>
      </c>
      <c r="K6" s="5" t="s">
        <v>12</v>
      </c>
      <c r="L6" s="5" t="s">
        <v>10</v>
      </c>
      <c r="M6" s="5" t="s">
        <v>11</v>
      </c>
      <c r="N6" s="5" t="s">
        <v>12</v>
      </c>
      <c r="O6" s="5" t="s">
        <v>10</v>
      </c>
      <c r="P6" s="5" t="s">
        <v>11</v>
      </c>
      <c r="Q6" s="5" t="s">
        <v>12</v>
      </c>
      <c r="R6" s="5" t="s">
        <v>10</v>
      </c>
      <c r="S6" s="5" t="s">
        <v>11</v>
      </c>
      <c r="T6" s="5" t="s">
        <v>12</v>
      </c>
      <c r="U6" s="5" t="s">
        <v>10</v>
      </c>
      <c r="V6" s="5" t="s">
        <v>11</v>
      </c>
      <c r="W6" s="5" t="s">
        <v>12</v>
      </c>
      <c r="X6" s="5" t="s">
        <v>10</v>
      </c>
      <c r="Y6" s="5" t="s">
        <v>11</v>
      </c>
      <c r="Z6" s="5" t="s">
        <v>12</v>
      </c>
    </row>
    <row r="7" spans="1:26" s="51" customFormat="1" ht="13.5" customHeight="1" thickTop="1">
      <c r="A7" s="128">
        <v>1</v>
      </c>
      <c r="B7" s="13" t="s">
        <v>76</v>
      </c>
      <c r="C7" s="83" t="str">
        <f>[1]결승기록지!$C$11</f>
        <v>이시몬</v>
      </c>
      <c r="D7" s="84" t="str">
        <f>[1]결승기록지!$E$11</f>
        <v>경기체육중</v>
      </c>
      <c r="E7" s="28" t="str">
        <f>[1]결승기록지!$F$11</f>
        <v>11.03</v>
      </c>
      <c r="F7" s="83" t="str">
        <f>[1]결승기록지!$C$12</f>
        <v>서민혁</v>
      </c>
      <c r="G7" s="84" t="str">
        <f>[1]결승기록지!$E$12</f>
        <v>경기시곡중</v>
      </c>
      <c r="H7" s="28" t="str">
        <f>[1]결승기록지!$F$12</f>
        <v>11.33</v>
      </c>
      <c r="I7" s="83" t="str">
        <f>[1]결승기록지!$C$13</f>
        <v>서태무</v>
      </c>
      <c r="J7" s="84" t="str">
        <f>[1]결승기록지!$E$13</f>
        <v>광명북중</v>
      </c>
      <c r="K7" s="28" t="str">
        <f>[1]결승기록지!$F$13</f>
        <v>11.45</v>
      </c>
      <c r="L7" s="83" t="str">
        <f>[1]결승기록지!$C$14</f>
        <v>정현우</v>
      </c>
      <c r="M7" s="84" t="str">
        <f>[1]결승기록지!$E$14</f>
        <v>동방중</v>
      </c>
      <c r="N7" s="28" t="str">
        <f>[1]결승기록지!$F$14</f>
        <v>11.54</v>
      </c>
      <c r="O7" s="83" t="str">
        <f>[1]결승기록지!$C$15</f>
        <v>진호연</v>
      </c>
      <c r="P7" s="84" t="str">
        <f>[1]결승기록지!$E$15</f>
        <v>경기능곡중</v>
      </c>
      <c r="Q7" s="28" t="str">
        <f>[1]결승기록지!$F$15</f>
        <v>11.61</v>
      </c>
      <c r="R7" s="83" t="str">
        <f>[1]결승기록지!$C$16</f>
        <v>최하균</v>
      </c>
      <c r="S7" s="84" t="str">
        <f>[1]결승기록지!$E$16</f>
        <v>경기경수중</v>
      </c>
      <c r="T7" s="28" t="str">
        <f>[1]결승기록지!$F$16</f>
        <v>11.77</v>
      </c>
      <c r="U7" s="83" t="str">
        <f>[1]결승기록지!$C$17</f>
        <v>박상욱</v>
      </c>
      <c r="V7" s="84" t="str">
        <f>[1]결승기록지!$E$17</f>
        <v>월배중</v>
      </c>
      <c r="W7" s="28" t="str">
        <f>[1]결승기록지!$F$17</f>
        <v>11.79</v>
      </c>
      <c r="X7" s="83"/>
      <c r="Y7" s="84"/>
      <c r="Z7" s="28"/>
    </row>
    <row r="8" spans="1:26" s="51" customFormat="1" ht="13.5" customHeight="1">
      <c r="A8" s="128"/>
      <c r="B8" s="14" t="s">
        <v>13</v>
      </c>
      <c r="C8" s="43"/>
      <c r="D8" s="97" t="str">
        <f>[1]결승기록지!$G$8</f>
        <v>1.1</v>
      </c>
      <c r="E8" s="46"/>
      <c r="F8" s="43"/>
      <c r="G8" s="97"/>
      <c r="H8" s="46"/>
      <c r="I8" s="43"/>
      <c r="J8" s="97"/>
      <c r="K8" s="46"/>
      <c r="L8" s="43"/>
      <c r="M8" s="97"/>
      <c r="N8" s="46"/>
      <c r="O8" s="43"/>
      <c r="P8" s="97"/>
      <c r="Q8" s="46"/>
      <c r="R8" s="43"/>
      <c r="S8" s="97"/>
      <c r="T8" s="46"/>
      <c r="U8" s="43"/>
      <c r="V8" s="97"/>
      <c r="W8" s="46"/>
      <c r="X8" s="43"/>
      <c r="Y8" s="97"/>
      <c r="Z8" s="45"/>
    </row>
    <row r="9" spans="1:26" s="51" customFormat="1" ht="13.5" customHeight="1">
      <c r="A9" s="128">
        <v>2</v>
      </c>
      <c r="B9" s="15" t="s">
        <v>77</v>
      </c>
      <c r="C9" s="40" t="str">
        <f>[2]결승기록지!$C$11</f>
        <v>이시몬</v>
      </c>
      <c r="D9" s="41" t="str">
        <f>[2]결승기록지!$E$11</f>
        <v>경기체육중</v>
      </c>
      <c r="E9" s="42" t="str">
        <f>[2]결승기록지!$F$11</f>
        <v>22.88</v>
      </c>
      <c r="F9" s="40" t="str">
        <f>[2]결승기록지!$C$12</f>
        <v>곽성철</v>
      </c>
      <c r="G9" s="41" t="str">
        <f>[2]결승기록지!$E$12</f>
        <v>경기체육중</v>
      </c>
      <c r="H9" s="42" t="str">
        <f>[2]결승기록지!$F$12</f>
        <v>23.30</v>
      </c>
      <c r="I9" s="40" t="str">
        <f>[2]결승기록지!$C$13</f>
        <v>서민혁</v>
      </c>
      <c r="J9" s="41" t="str">
        <f>[2]결승기록지!$E$13</f>
        <v>경기시곡중</v>
      </c>
      <c r="K9" s="42" t="str">
        <f>[2]결승기록지!$F$13</f>
        <v>23.46</v>
      </c>
      <c r="L9" s="40" t="str">
        <f>[2]결승기록지!$C$14</f>
        <v>정현우</v>
      </c>
      <c r="M9" s="41" t="str">
        <f>[2]결승기록지!$E$14</f>
        <v>동방중</v>
      </c>
      <c r="N9" s="42" t="str">
        <f>[2]결승기록지!$F$14</f>
        <v>23.58</v>
      </c>
      <c r="O9" s="40" t="str">
        <f>[2]결승기록지!$C$15</f>
        <v>주승균</v>
      </c>
      <c r="P9" s="41" t="str">
        <f>[2]결승기록지!$E$15</f>
        <v>부원중</v>
      </c>
      <c r="Q9" s="42" t="str">
        <f>[2]결승기록지!$F$15</f>
        <v>23.66</v>
      </c>
      <c r="R9" s="40" t="str">
        <f>[2]결승기록지!$C$16</f>
        <v>서태무</v>
      </c>
      <c r="S9" s="41" t="str">
        <f>[2]결승기록지!$E$16</f>
        <v>광명북중</v>
      </c>
      <c r="T9" s="42" t="str">
        <f>[2]결승기록지!$F$16</f>
        <v>23.95</v>
      </c>
      <c r="U9" s="40" t="str">
        <f>[2]결승기록지!$C$17</f>
        <v>박경모</v>
      </c>
      <c r="V9" s="41" t="str">
        <f>[2]결승기록지!$E$17</f>
        <v>경주중</v>
      </c>
      <c r="W9" s="42" t="str">
        <f>[2]결승기록지!$F$17</f>
        <v>23.97</v>
      </c>
      <c r="X9" s="40"/>
      <c r="Y9" s="41"/>
      <c r="Z9" s="42"/>
    </row>
    <row r="10" spans="1:26" s="51" customFormat="1" ht="13.5" customHeight="1">
      <c r="A10" s="128"/>
      <c r="B10" s="14" t="s">
        <v>13</v>
      </c>
      <c r="C10" s="43"/>
      <c r="D10" s="44" t="str">
        <f>[2]결승기록지!$G$8</f>
        <v>-3.2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51" customFormat="1" ht="13.5" customHeight="1">
      <c r="A11" s="61">
        <v>3</v>
      </c>
      <c r="B11" s="16" t="s">
        <v>44</v>
      </c>
      <c r="C11" s="33" t="str">
        <f>[3]결승기록지!$C$11</f>
        <v>이도하</v>
      </c>
      <c r="D11" s="34" t="str">
        <f>[3]결승기록지!$E$11</f>
        <v>경기문산수억중</v>
      </c>
      <c r="E11" s="35" t="str">
        <f>[3]결승기록지!$F$11</f>
        <v>49.28 CR</v>
      </c>
      <c r="F11" s="33" t="str">
        <f>[3]결승기록지!$C$12</f>
        <v>곽성철</v>
      </c>
      <c r="G11" s="34" t="str">
        <f>[3]결승기록지!$E$12</f>
        <v>경기체육중</v>
      </c>
      <c r="H11" s="35" t="str">
        <f>[3]결승기록지!$F$12</f>
        <v>51.20</v>
      </c>
      <c r="I11" s="33" t="str">
        <f>[3]결승기록지!$C$13</f>
        <v>주승균</v>
      </c>
      <c r="J11" s="34" t="str">
        <f>[3]결승기록지!$E$13</f>
        <v>부원중</v>
      </c>
      <c r="K11" s="35" t="str">
        <f>[3]결승기록지!$F$13</f>
        <v>51.55</v>
      </c>
      <c r="L11" s="33" t="str">
        <f>[3]결승기록지!$C$14</f>
        <v>장준</v>
      </c>
      <c r="M11" s="34" t="str">
        <f>[3]결승기록지!$E$14</f>
        <v>대구체육중</v>
      </c>
      <c r="N11" s="35" t="str">
        <f>[3]결승기록지!$F$14</f>
        <v>51.74</v>
      </c>
      <c r="O11" s="33" t="str">
        <f>[3]결승기록지!$C$15</f>
        <v>박정한</v>
      </c>
      <c r="P11" s="34" t="str">
        <f>[3]결승기록지!$E$15</f>
        <v>경기체육중</v>
      </c>
      <c r="Q11" s="35" t="str">
        <f>[3]결승기록지!$F$15</f>
        <v>53.25</v>
      </c>
      <c r="R11" s="33" t="str">
        <f>[3]결승기록지!$C$16</f>
        <v>성재준</v>
      </c>
      <c r="S11" s="34" t="str">
        <f>[3]결승기록지!$E$16</f>
        <v>경기산본중</v>
      </c>
      <c r="T11" s="35" t="str">
        <f>[3]결승기록지!$F$16</f>
        <v>53.28</v>
      </c>
      <c r="U11" s="33" t="str">
        <f>[3]결승기록지!$C$17</f>
        <v>신재헌</v>
      </c>
      <c r="V11" s="34" t="str">
        <f>[3]결승기록지!$E$17</f>
        <v>대구체육중</v>
      </c>
      <c r="W11" s="35" t="str">
        <f>[3]결승기록지!$F$17</f>
        <v>54.34</v>
      </c>
      <c r="X11" s="33"/>
      <c r="Y11" s="34"/>
      <c r="Z11" s="35"/>
    </row>
    <row r="12" spans="1:26" s="51" customFormat="1" ht="13.5" customHeight="1">
      <c r="A12" s="61">
        <v>4</v>
      </c>
      <c r="B12" s="16" t="s">
        <v>78</v>
      </c>
      <c r="C12" s="18" t="str">
        <f>[4]결승기록지!$C$11</f>
        <v>성재준</v>
      </c>
      <c r="D12" s="19" t="str">
        <f>[4]결승기록지!$E$11</f>
        <v>경기산본중</v>
      </c>
      <c r="E12" s="77" t="str">
        <f>[4]결승기록지!$F$11</f>
        <v>2:03.82</v>
      </c>
      <c r="F12" s="18" t="str">
        <f>[4]결승기록지!$C$12</f>
        <v>김장욱</v>
      </c>
      <c r="G12" s="19" t="str">
        <f>[4]결승기록지!$E$12</f>
        <v>월촌중</v>
      </c>
      <c r="H12" s="77" t="str">
        <f>[4]결승기록지!$F$12</f>
        <v>2:04.82</v>
      </c>
      <c r="I12" s="18" t="str">
        <f>[4]결승기록지!$C$13</f>
        <v>배희망</v>
      </c>
      <c r="J12" s="19" t="str">
        <f>[4]결승기록지!$E$13</f>
        <v>성남동중</v>
      </c>
      <c r="K12" s="77" t="str">
        <f>[4]결승기록지!$F$13</f>
        <v>2:05.48</v>
      </c>
      <c r="L12" s="18" t="str">
        <f>[4]결승기록지!$C$14</f>
        <v>김종운</v>
      </c>
      <c r="M12" s="19" t="str">
        <f>[4]결승기록지!$E$14</f>
        <v>경기계남중</v>
      </c>
      <c r="N12" s="77" t="str">
        <f>[4]결승기록지!$F$14</f>
        <v>2:09.26</v>
      </c>
      <c r="O12" s="18" t="str">
        <f>[4]결승기록지!$C$15</f>
        <v>박인재</v>
      </c>
      <c r="P12" s="19" t="str">
        <f>[4]결승기록지!$E$15</f>
        <v>평창중</v>
      </c>
      <c r="Q12" s="77" t="str">
        <f>[4]결승기록지!$F$15</f>
        <v>2:09.84</v>
      </c>
      <c r="R12" s="18" t="str">
        <f>[4]결승기록지!$C$16</f>
        <v>유강철</v>
      </c>
      <c r="S12" s="19" t="str">
        <f>[4]결승기록지!$E$16</f>
        <v>소달중</v>
      </c>
      <c r="T12" s="77" t="str">
        <f>[4]결승기록지!$F$16</f>
        <v>2:11.31</v>
      </c>
      <c r="U12" s="18" t="str">
        <f>[4]결승기록지!$C$17</f>
        <v>장제윤</v>
      </c>
      <c r="V12" s="19" t="str">
        <f>[4]결승기록지!$E$17</f>
        <v>경기과천문원중</v>
      </c>
      <c r="W12" s="77" t="str">
        <f>[4]결승기록지!$F$17</f>
        <v>2:14.42</v>
      </c>
      <c r="X12" s="18" t="str">
        <f>[4]결승기록지!$C$18</f>
        <v>변정현</v>
      </c>
      <c r="Y12" s="19" t="str">
        <f>[4]결승기록지!$E$18</f>
        <v>경기소래중</v>
      </c>
      <c r="Z12" s="77" t="str">
        <f>[4]결승기록지!$F$18</f>
        <v>2:29.17</v>
      </c>
    </row>
    <row r="13" spans="1:26" s="51" customFormat="1" ht="13.5" customHeight="1">
      <c r="A13" s="61">
        <v>2</v>
      </c>
      <c r="B13" s="16" t="s">
        <v>79</v>
      </c>
      <c r="C13" s="60" t="str">
        <f>[5]결승기록지!$C$11</f>
        <v>박원빈</v>
      </c>
      <c r="D13" s="50" t="str">
        <f>[5]결승기록지!$E$11</f>
        <v>부원중</v>
      </c>
      <c r="E13" s="76" t="str">
        <f>[5]결승기록지!$F$11</f>
        <v>4:13.89</v>
      </c>
      <c r="F13" s="60" t="str">
        <f>[5]결승기록지!$C$12</f>
        <v>윤재식</v>
      </c>
      <c r="G13" s="50" t="str">
        <f>[5]결승기록지!$E$12</f>
        <v>서울체육중</v>
      </c>
      <c r="H13" s="76" t="str">
        <f>[5]결승기록지!$F$12</f>
        <v>4:15.43</v>
      </c>
      <c r="I13" s="60" t="str">
        <f>[5]결승기록지!$C$13</f>
        <v>신용민</v>
      </c>
      <c r="J13" s="50" t="str">
        <f>[5]결승기록지!$E$13</f>
        <v>배문중</v>
      </c>
      <c r="K13" s="76" t="str">
        <f>[5]결승기록지!$F$13</f>
        <v>4:18.46</v>
      </c>
      <c r="L13" s="60" t="str">
        <f>[5]결승기록지!$C$14</f>
        <v>권현준</v>
      </c>
      <c r="M13" s="50" t="str">
        <f>[5]결승기록지!$E$14</f>
        <v>서울체육중</v>
      </c>
      <c r="N13" s="76" t="str">
        <f>[5]결승기록지!$F$14</f>
        <v>4:23.33</v>
      </c>
      <c r="O13" s="60" t="str">
        <f>[5]결승기록지!$C$15</f>
        <v>박준용</v>
      </c>
      <c r="P13" s="50" t="str">
        <f>[5]결승기록지!$E$15</f>
        <v>함양중</v>
      </c>
      <c r="Q13" s="76" t="str">
        <f>[5]결승기록지!$F$15</f>
        <v>4:23.88</v>
      </c>
      <c r="R13" s="60" t="str">
        <f>[5]결승기록지!$C$16</f>
        <v>김영훈</v>
      </c>
      <c r="S13" s="50" t="str">
        <f>[5]결승기록지!$E$16</f>
        <v>서울체육중</v>
      </c>
      <c r="T13" s="76" t="str">
        <f>[5]결승기록지!$F$16</f>
        <v>4:27.48</v>
      </c>
      <c r="U13" s="60" t="str">
        <f>[5]결승기록지!$C$17</f>
        <v>김진범</v>
      </c>
      <c r="V13" s="50" t="str">
        <f>[5]결승기록지!$E$17</f>
        <v>광명북중</v>
      </c>
      <c r="W13" s="76" t="str">
        <f>[5]결승기록지!$F$17</f>
        <v>4:27.83</v>
      </c>
      <c r="X13" s="60" t="str">
        <f>[5]결승기록지!$C$18</f>
        <v>유강철</v>
      </c>
      <c r="Y13" s="50" t="str">
        <f>[5]결승기록지!$E$18</f>
        <v>소달중</v>
      </c>
      <c r="Z13" s="116" t="str">
        <f>[5]결승기록지!$F$18</f>
        <v>4:28.92</v>
      </c>
    </row>
    <row r="14" spans="1:26" s="51" customFormat="1" ht="13.5" customHeight="1">
      <c r="A14" s="61">
        <v>3</v>
      </c>
      <c r="B14" s="16" t="s">
        <v>66</v>
      </c>
      <c r="C14" s="18" t="str">
        <f>[6]결승기록지!$C$11</f>
        <v>신용민</v>
      </c>
      <c r="D14" s="19" t="str">
        <f>[6]결승기록지!$E$11</f>
        <v>배문중</v>
      </c>
      <c r="E14" s="20" t="str">
        <f>[6]결승기록지!$F$11</f>
        <v>9:32.40</v>
      </c>
      <c r="F14" s="18" t="str">
        <f>[6]결승기록지!$C$12</f>
        <v>박원빈</v>
      </c>
      <c r="G14" s="19" t="str">
        <f>[6]결승기록지!$E$12</f>
        <v>부원중</v>
      </c>
      <c r="H14" s="20" t="str">
        <f>[6]결승기록지!$F$12</f>
        <v>9:32.42</v>
      </c>
      <c r="I14" s="18" t="str">
        <f>[6]결승기록지!$C$13</f>
        <v>윤재식</v>
      </c>
      <c r="J14" s="19" t="str">
        <f>[6]결승기록지!$E$13</f>
        <v>서울체육중</v>
      </c>
      <c r="K14" s="20" t="str">
        <f>[6]결승기록지!$F$13</f>
        <v>9:37.97</v>
      </c>
      <c r="L14" s="18" t="str">
        <f>[6]결승기록지!$C$14</f>
        <v>임태운</v>
      </c>
      <c r="M14" s="19" t="str">
        <f>[6]결승기록지!$E$14</f>
        <v>배문중</v>
      </c>
      <c r="N14" s="20" t="str">
        <f>[6]결승기록지!$F$14</f>
        <v>9:40.62</v>
      </c>
      <c r="O14" s="18" t="str">
        <f>[6]결승기록지!$C$15</f>
        <v>권현준</v>
      </c>
      <c r="P14" s="19" t="str">
        <f>[6]결승기록지!$E$15</f>
        <v>서울체육중</v>
      </c>
      <c r="Q14" s="20" t="str">
        <f>[6]결승기록지!$F$15</f>
        <v>9:42.02</v>
      </c>
      <c r="R14" s="18" t="str">
        <f>[6]결승기록지!$C$16</f>
        <v>한승엽</v>
      </c>
      <c r="S14" s="19" t="str">
        <f>[6]결승기록지!$E$16</f>
        <v>배문중</v>
      </c>
      <c r="T14" s="20" t="str">
        <f>[6]결승기록지!$F$16</f>
        <v>9:42.61</v>
      </c>
      <c r="U14" s="18" t="str">
        <f>[6]결승기록지!$C$17</f>
        <v>김영훈</v>
      </c>
      <c r="V14" s="19" t="str">
        <f>[6]결승기록지!$E$17</f>
        <v>서울체육중</v>
      </c>
      <c r="W14" s="20" t="str">
        <f>[6]결승기록지!$F$17</f>
        <v>9:44.98</v>
      </c>
      <c r="X14" s="18" t="str">
        <f>[6]결승기록지!$C$18</f>
        <v>김동근</v>
      </c>
      <c r="Y14" s="19" t="str">
        <f>[6]결승기록지!$E$18</f>
        <v>경기소래중</v>
      </c>
      <c r="Z14" s="20" t="str">
        <f>[6]결승기록지!$F$18</f>
        <v>9:45.01</v>
      </c>
    </row>
    <row r="15" spans="1:26" s="51" customFormat="1" ht="13.5" customHeight="1">
      <c r="A15" s="128">
        <v>2</v>
      </c>
      <c r="B15" s="15" t="s">
        <v>90</v>
      </c>
      <c r="C15" s="21" t="str">
        <f>[7]결승기록지!$C$11</f>
        <v>이영진</v>
      </c>
      <c r="D15" s="22" t="str">
        <f>[7]결승기록지!$E$11</f>
        <v>함양중</v>
      </c>
      <c r="E15" s="23" t="str">
        <f>[7]결승기록지!$F$11</f>
        <v>16.39</v>
      </c>
      <c r="F15" s="21" t="str">
        <f>[7]결승기록지!$C$12</f>
        <v>박인우</v>
      </c>
      <c r="G15" s="22" t="str">
        <f>[7]결승기록지!$E$12</f>
        <v>동방중</v>
      </c>
      <c r="H15" s="23" t="str">
        <f>[7]결승기록지!$F$12</f>
        <v>16.71</v>
      </c>
      <c r="I15" s="21" t="str">
        <f>[7]결승기록지!$C$13</f>
        <v>장윤성</v>
      </c>
      <c r="J15" s="22" t="str">
        <f>[7]결승기록지!$E$13</f>
        <v>경기와동중</v>
      </c>
      <c r="K15" s="23" t="str">
        <f>[7]결승기록지!$F$13</f>
        <v>17.10</v>
      </c>
      <c r="L15" s="21" t="str">
        <f>[7]결승기록지!$C$14</f>
        <v>한수민</v>
      </c>
      <c r="M15" s="22" t="str">
        <f>[7]결승기록지!$E$14</f>
        <v>경기덕정중</v>
      </c>
      <c r="N15" s="23" t="str">
        <f>[7]결승기록지!$F$14</f>
        <v>17.24</v>
      </c>
      <c r="O15" s="21" t="str">
        <f>[7]결승기록지!$C$15</f>
        <v>김태현</v>
      </c>
      <c r="P15" s="22" t="str">
        <f>[7]결승기록지!$E$15</f>
        <v>경주중</v>
      </c>
      <c r="Q15" s="23" t="str">
        <f>[7]결승기록지!$F$15</f>
        <v>17.25</v>
      </c>
      <c r="R15" s="21" t="str">
        <f>[7]결승기록지!$C$16</f>
        <v>모유성</v>
      </c>
      <c r="S15" s="22" t="str">
        <f>[7]결승기록지!$E$16</f>
        <v>경기대경중</v>
      </c>
      <c r="T15" s="23" t="str">
        <f>[7]결승기록지!$F$16</f>
        <v>18.00</v>
      </c>
      <c r="U15" s="21" t="str">
        <f>[7]결승기록지!$C$17</f>
        <v>최다헌</v>
      </c>
      <c r="V15" s="22" t="str">
        <f>[7]결승기록지!$E$17</f>
        <v>경기회룡중</v>
      </c>
      <c r="W15" s="23" t="str">
        <f>[7]결승기록지!$F$17</f>
        <v>18.71</v>
      </c>
      <c r="X15" s="21" t="str">
        <f>[7]결승기록지!$C$18</f>
        <v>최수훈</v>
      </c>
      <c r="Y15" s="22" t="str">
        <f>[7]결승기록지!$E$18</f>
        <v>포항포은중</v>
      </c>
      <c r="Z15" s="23" t="str">
        <f>[7]결승기록지!$F$18</f>
        <v>19.25</v>
      </c>
    </row>
    <row r="16" spans="1:26" s="51" customFormat="1" ht="13.5" customHeight="1">
      <c r="A16" s="128"/>
      <c r="B16" s="14" t="s">
        <v>13</v>
      </c>
      <c r="C16" s="43"/>
      <c r="D16" s="44" t="str">
        <f>[7]결승기록지!$G$8</f>
        <v>-2.6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113"/>
      <c r="V16" s="114"/>
      <c r="W16" s="115"/>
      <c r="X16" s="46"/>
      <c r="Y16" s="46"/>
      <c r="Z16" s="45"/>
    </row>
    <row r="17" spans="1:29" s="51" customFormat="1" ht="13.5" customHeight="1">
      <c r="A17" s="61">
        <v>4</v>
      </c>
      <c r="B17" s="17" t="s">
        <v>95</v>
      </c>
      <c r="C17" s="40" t="str">
        <f>[8]결승기록지!$C$11</f>
        <v>김동근</v>
      </c>
      <c r="D17" s="41" t="str">
        <f>[8]결승기록지!$E$11</f>
        <v>경기소래중</v>
      </c>
      <c r="E17" s="42" t="str">
        <f>[8]결승기록지!$F$11</f>
        <v>23:57.42</v>
      </c>
      <c r="F17" s="40" t="str">
        <f>[8]결승기록지!$C$12</f>
        <v>김동영</v>
      </c>
      <c r="G17" s="41" t="str">
        <f>[8]결승기록지!$E$12</f>
        <v>동주중</v>
      </c>
      <c r="H17" s="42" t="str">
        <f>[8]결승기록지!$F$12</f>
        <v>25:32.57</v>
      </c>
      <c r="I17" s="40" t="str">
        <f>[8]결승기록지!$C$13</f>
        <v>김유민</v>
      </c>
      <c r="J17" s="41" t="str">
        <f>[8]결승기록지!$E$13</f>
        <v>경기와동중</v>
      </c>
      <c r="K17" s="42" t="str">
        <f>[8]결승기록지!$F$13</f>
        <v>26:22.85</v>
      </c>
      <c r="L17" s="40" t="str">
        <f>[8]결승기록지!$C$14</f>
        <v>이상준</v>
      </c>
      <c r="M17" s="41" t="str">
        <f>[8]결승기록지!$E$14</f>
        <v>광명북중</v>
      </c>
      <c r="N17" s="42" t="str">
        <f>[8]결승기록지!$F$14</f>
        <v>27:02.79</v>
      </c>
      <c r="O17" s="40" t="str">
        <f>[8]결승기록지!$C$15</f>
        <v>안재준</v>
      </c>
      <c r="P17" s="41" t="str">
        <f>[8]결승기록지!$E$15</f>
        <v>경기계남중</v>
      </c>
      <c r="Q17" s="42" t="str">
        <f>[8]결승기록지!$F$15</f>
        <v>27:50.39</v>
      </c>
      <c r="R17" s="40" t="str">
        <f>[8]결승기록지!$C$16</f>
        <v>이재환</v>
      </c>
      <c r="S17" s="41" t="str">
        <f>[8]결승기록지!$E$16</f>
        <v>동주중</v>
      </c>
      <c r="T17" s="42" t="str">
        <f>[8]결승기록지!$F$16</f>
        <v>28:12.47</v>
      </c>
      <c r="U17" s="40" t="str">
        <f>[8]결승기록지!$C$17</f>
        <v>김현수</v>
      </c>
      <c r="V17" s="41" t="str">
        <f>[8]결승기록지!$E$17</f>
        <v>경기계남중</v>
      </c>
      <c r="W17" s="42" t="str">
        <f>[8]결승기록지!$F$17</f>
        <v>28:39.14</v>
      </c>
      <c r="X17" s="40" t="str">
        <f>[8]결승기록지!$C$18</f>
        <v>김정식</v>
      </c>
      <c r="Y17" s="41" t="str">
        <f>[8]결승기록지!$E$18</f>
        <v>강릉해람중</v>
      </c>
      <c r="Z17" s="42" t="str">
        <f>[8]결승기록지!$F$18</f>
        <v>29:34.72</v>
      </c>
    </row>
    <row r="18" spans="1:29" s="51" customFormat="1" ht="13.5" customHeight="1">
      <c r="A18" s="128">
        <v>3</v>
      </c>
      <c r="B18" s="15" t="s">
        <v>69</v>
      </c>
      <c r="C18" s="40"/>
      <c r="D18" s="41" t="str">
        <f>[9]결승기록지!$E$11</f>
        <v>경기경수중</v>
      </c>
      <c r="E18" s="42" t="str">
        <f>[9]결승기록지!$F$11</f>
        <v>45.05</v>
      </c>
      <c r="F18" s="40"/>
      <c r="G18" s="41" t="str">
        <f>[9]결승기록지!$E$12</f>
        <v>월촌중</v>
      </c>
      <c r="H18" s="42" t="str">
        <f>[9]결승기록지!$F$12</f>
        <v>45.88</v>
      </c>
      <c r="I18" s="40"/>
      <c r="J18" s="40" t="str">
        <f>[9]결승기록지!$E$13</f>
        <v>광명북중</v>
      </c>
      <c r="K18" s="42" t="str">
        <f>[9]결승기록지!$F$13</f>
        <v>48.09</v>
      </c>
      <c r="L18" s="40"/>
      <c r="M18" s="40" t="str">
        <f>[9]결승기록지!$E$14</f>
        <v>점촌중</v>
      </c>
      <c r="N18" s="42" t="str">
        <f>[9]결승기록지!$F$14</f>
        <v>48.88</v>
      </c>
      <c r="O18" s="40"/>
      <c r="P18" s="41"/>
      <c r="Q18" s="42"/>
      <c r="R18" s="40"/>
      <c r="S18" s="41"/>
      <c r="T18" s="42"/>
      <c r="U18" s="40"/>
      <c r="V18" s="41"/>
      <c r="W18" s="42"/>
      <c r="X18" s="40"/>
      <c r="Y18" s="41"/>
      <c r="Z18" s="42"/>
    </row>
    <row r="19" spans="1:29" s="51" customFormat="1" ht="13.5" customHeight="1">
      <c r="A19" s="128"/>
      <c r="B19" s="14"/>
      <c r="C19" s="129" t="str">
        <f>[9]결승기록지!$C$11</f>
        <v xml:space="preserve">배건탁 최하균 김인범 김건우 </v>
      </c>
      <c r="D19" s="130"/>
      <c r="E19" s="131"/>
      <c r="F19" s="129" t="str">
        <f>[9]결승기록지!$C$12</f>
        <v>김규섭 주동원 김현욱 김장욱</v>
      </c>
      <c r="G19" s="130"/>
      <c r="H19" s="131"/>
      <c r="I19" s="129" t="str">
        <f>[9]결승기록지!$C$13</f>
        <v>김승우 김진범 박정수 서태무</v>
      </c>
      <c r="J19" s="130"/>
      <c r="K19" s="131"/>
      <c r="L19" s="129" t="str">
        <f>[9]결승기록지!$C$14</f>
        <v>김동주 김근희 홍형선 안경우</v>
      </c>
      <c r="M19" s="130"/>
      <c r="N19" s="131"/>
      <c r="O19" s="129"/>
      <c r="P19" s="130"/>
      <c r="Q19" s="131"/>
      <c r="R19" s="129"/>
      <c r="S19" s="130"/>
      <c r="T19" s="131"/>
      <c r="U19" s="129"/>
      <c r="V19" s="130"/>
      <c r="W19" s="131"/>
      <c r="X19" s="129"/>
      <c r="Y19" s="130"/>
      <c r="Z19" s="131"/>
    </row>
    <row r="20" spans="1:29" s="51" customFormat="1" ht="13.5" customHeight="1">
      <c r="A20" s="128">
        <v>4</v>
      </c>
      <c r="B20" s="15" t="s">
        <v>70</v>
      </c>
      <c r="C20" s="40"/>
      <c r="D20" s="41" t="str">
        <f>[10]결승조편성!$E$11</f>
        <v>경기체육중</v>
      </c>
      <c r="E20" s="42" t="str">
        <f>[10]결승조편성!$F$11</f>
        <v>3:25.97 CR</v>
      </c>
      <c r="F20" s="40"/>
      <c r="G20" s="41" t="str">
        <f>[10]결승조편성!$E$12</f>
        <v>경기경수중</v>
      </c>
      <c r="H20" s="42" t="str">
        <f>[10]결승조편성!$F$12</f>
        <v>3:30.76 CR</v>
      </c>
      <c r="I20" s="40"/>
      <c r="J20" s="41" t="str">
        <f>[10]결승조편성!$E$13</f>
        <v>부원중</v>
      </c>
      <c r="K20" s="42" t="str">
        <f>[10]결승조편성!$F$13</f>
        <v>3:36.95</v>
      </c>
      <c r="L20" s="40"/>
      <c r="M20" s="41" t="str">
        <f>[10]결승조편성!$E$14</f>
        <v>월배중</v>
      </c>
      <c r="N20" s="42" t="str">
        <f>[10]결승조편성!$F$14</f>
        <v>3:45.25</v>
      </c>
      <c r="O20" s="40"/>
      <c r="P20" s="41" t="str">
        <f>[10]결승조편성!$E$15</f>
        <v>경기소래중</v>
      </c>
      <c r="Q20" s="42" t="str">
        <f>[10]결승조편성!$F$15</f>
        <v>3:49.25</v>
      </c>
      <c r="R20" s="40"/>
      <c r="S20" s="41" t="str">
        <f>[10]결승조편성!$E$16</f>
        <v>점총중</v>
      </c>
      <c r="T20" s="42" t="str">
        <f>[10]결승조편성!$F$16</f>
        <v>3:55.75</v>
      </c>
      <c r="U20" s="40"/>
      <c r="V20" s="41"/>
      <c r="W20" s="42"/>
      <c r="X20" s="40"/>
      <c r="Y20" s="41"/>
      <c r="Z20" s="42"/>
    </row>
    <row r="21" spans="1:29" s="51" customFormat="1" ht="13.5" customHeight="1">
      <c r="A21" s="128"/>
      <c r="B21" s="14"/>
      <c r="C21" s="129" t="str">
        <f>[10]결승기록지!$C$11</f>
        <v>김승현 이시몬 박정한 곽성철</v>
      </c>
      <c r="D21" s="130"/>
      <c r="E21" s="131"/>
      <c r="F21" s="129" t="str">
        <f>[10]결승기록지!$C$12</f>
        <v xml:space="preserve">심찬우 배건탁 최하균 김건우 </v>
      </c>
      <c r="G21" s="130"/>
      <c r="H21" s="131"/>
      <c r="I21" s="129" t="str">
        <f>[10]결승기록지!$C$13</f>
        <v>배성민 박원빈 주승균 강경수</v>
      </c>
      <c r="J21" s="130"/>
      <c r="K21" s="131"/>
      <c r="L21" s="129" t="str">
        <f>[10]결승기록지!$C$14</f>
        <v xml:space="preserve">채종호 이창민 박상욱 이민혁 </v>
      </c>
      <c r="M21" s="130"/>
      <c r="N21" s="131"/>
      <c r="O21" s="129" t="str">
        <f>[10]결승기록지!$C$15</f>
        <v>이형연 변정현 김동근 박태환</v>
      </c>
      <c r="P21" s="130"/>
      <c r="Q21" s="131"/>
      <c r="R21" s="129" t="str">
        <f>[10]결승기록지!$C$16</f>
        <v>안경우 홍형선 김동주 김근희</v>
      </c>
      <c r="S21" s="130"/>
      <c r="T21" s="131"/>
      <c r="U21" s="129"/>
      <c r="V21" s="130"/>
      <c r="W21" s="131"/>
      <c r="X21" s="129"/>
      <c r="Y21" s="130"/>
      <c r="Z21" s="131"/>
    </row>
    <row r="22" spans="1:29" s="51" customFormat="1" ht="13.5" customHeight="1">
      <c r="A22" s="106">
        <v>3</v>
      </c>
      <c r="B22" s="16" t="s">
        <v>30</v>
      </c>
      <c r="C22" s="60" t="str">
        <f>[11]높이!$C$11</f>
        <v>김현욱</v>
      </c>
      <c r="D22" s="50" t="str">
        <f>[11]높이!$E$11</f>
        <v>월촌중</v>
      </c>
      <c r="E22" s="73" t="str">
        <f>[11]높이!$F$11</f>
        <v>1.87</v>
      </c>
      <c r="F22" s="60" t="str">
        <f>[11]높이!$C$12</f>
        <v>박평화</v>
      </c>
      <c r="G22" s="50" t="str">
        <f>[11]높이!$E$12</f>
        <v>경기체육중</v>
      </c>
      <c r="H22" s="73" t="str">
        <f>[11]높이!$F$12</f>
        <v>1.75</v>
      </c>
      <c r="I22" s="60" t="str">
        <f>[11]높이!$C$13</f>
        <v>장진호</v>
      </c>
      <c r="J22" s="50" t="str">
        <f>[11]높이!$E$13</f>
        <v>강원체육중</v>
      </c>
      <c r="K22" s="73" t="str">
        <f>[11]높이!$F$13</f>
        <v>1.65</v>
      </c>
      <c r="L22" s="60" t="str">
        <f>[11]높이!$C$14</f>
        <v>이재호</v>
      </c>
      <c r="M22" s="50" t="str">
        <f>[11]높이!$E$14</f>
        <v>경기체육중</v>
      </c>
      <c r="N22" s="73" t="str">
        <f>[11]높이!$F$14</f>
        <v>1.55</v>
      </c>
      <c r="O22" s="60"/>
      <c r="P22" s="50"/>
      <c r="Q22" s="73"/>
      <c r="R22" s="60"/>
      <c r="S22" s="50"/>
      <c r="T22" s="80"/>
      <c r="U22" s="60"/>
      <c r="V22" s="50"/>
      <c r="W22" s="80"/>
      <c r="X22" s="60"/>
      <c r="Y22" s="50"/>
      <c r="Z22" s="92"/>
      <c r="AA22" s="54"/>
      <c r="AB22" s="54"/>
      <c r="AC22" s="54"/>
    </row>
    <row r="23" spans="1:29" s="51" customFormat="1" ht="13.5" customHeight="1">
      <c r="A23" s="62">
        <v>3</v>
      </c>
      <c r="B23" s="16" t="s">
        <v>31</v>
      </c>
      <c r="C23" s="55" t="str">
        <f>[11]장대!$C$11</f>
        <v>이한이</v>
      </c>
      <c r="D23" s="56" t="str">
        <f>[11]장대!$E$11</f>
        <v>경기체육중</v>
      </c>
      <c r="E23" s="81" t="str">
        <f>[11]장대!$F$11</f>
        <v>3.60</v>
      </c>
      <c r="F23" s="55" t="str">
        <f>[11]장대!$C$12</f>
        <v>김경민</v>
      </c>
      <c r="G23" s="56" t="str">
        <f>[11]장대!$E$12</f>
        <v>경기시곡중</v>
      </c>
      <c r="H23" s="81" t="str">
        <f>[11]장대!$F$12</f>
        <v>3.00</v>
      </c>
      <c r="I23" s="55"/>
      <c r="J23" s="56"/>
      <c r="K23" s="81"/>
      <c r="L23" s="55"/>
      <c r="M23" s="56"/>
      <c r="N23" s="81"/>
      <c r="O23" s="55"/>
      <c r="P23" s="56"/>
      <c r="Q23" s="81"/>
      <c r="R23" s="55"/>
      <c r="S23" s="56"/>
      <c r="T23" s="81"/>
      <c r="U23" s="55"/>
      <c r="V23" s="56"/>
      <c r="W23" s="57"/>
      <c r="X23" s="55"/>
      <c r="Y23" s="56"/>
      <c r="Z23" s="57"/>
      <c r="AA23" s="54"/>
      <c r="AB23" s="54"/>
      <c r="AC23" s="54"/>
    </row>
    <row r="24" spans="1:29" s="51" customFormat="1" ht="13.5" customHeight="1">
      <c r="A24" s="128">
        <v>2</v>
      </c>
      <c r="B24" s="15" t="s">
        <v>89</v>
      </c>
      <c r="C24" s="71" t="str">
        <f>[11]멀리!$C$11</f>
        <v>김범일</v>
      </c>
      <c r="D24" s="74" t="str">
        <f>[11]멀리!$E$11</f>
        <v>경북체육중</v>
      </c>
      <c r="E24" s="72" t="str">
        <f>[11]멀리!$F$11</f>
        <v>6.35</v>
      </c>
      <c r="F24" s="71" t="str">
        <f>[11]멀리!$C$12</f>
        <v>곽태우</v>
      </c>
      <c r="G24" s="74" t="str">
        <f>[11]멀리!$E$12</f>
        <v>강원체육중</v>
      </c>
      <c r="H24" s="72" t="str">
        <f>[11]멀리!$F$12</f>
        <v>6.21</v>
      </c>
      <c r="I24" s="71" t="str">
        <f>[11]멀리!$C$13</f>
        <v>김태환</v>
      </c>
      <c r="J24" s="74" t="str">
        <f>[11]멀리!$E$13</f>
        <v>경기능곡중</v>
      </c>
      <c r="K24" s="72" t="str">
        <f>[11]멀리!$F$13</f>
        <v>6.14</v>
      </c>
      <c r="L24" s="71" t="str">
        <f>[11]멀리!$C$14</f>
        <v>박규민</v>
      </c>
      <c r="M24" s="74" t="str">
        <f>[11]멀리!$E$14</f>
        <v>묵호중</v>
      </c>
      <c r="N24" s="72" t="str">
        <f>[11]멀리!$F$14</f>
        <v>5.88</v>
      </c>
      <c r="O24" s="71" t="str">
        <f>[11]멀리!$C$15</f>
        <v>서용민</v>
      </c>
      <c r="P24" s="74" t="str">
        <f>[11]멀리!$E$15</f>
        <v>경기여주중</v>
      </c>
      <c r="Q24" s="72" t="str">
        <f>[11]멀리!$F$15</f>
        <v>5.83</v>
      </c>
      <c r="R24" s="71" t="str">
        <f>[11]멀리!$C$16</f>
        <v>오지성</v>
      </c>
      <c r="S24" s="74" t="str">
        <f>[11]멀리!$E$16</f>
        <v>성일중</v>
      </c>
      <c r="T24" s="72" t="str">
        <f>[11]멀리!$F$16</f>
        <v>5.83</v>
      </c>
      <c r="U24" s="71" t="str">
        <f>[11]멀리!$C$17</f>
        <v>이준엽</v>
      </c>
      <c r="V24" s="74" t="str">
        <f>[11]멀리!$E$17</f>
        <v>서생중</v>
      </c>
      <c r="W24" s="72" t="str">
        <f>[11]멀리!$F$17</f>
        <v>5.74</v>
      </c>
      <c r="X24" s="71" t="str">
        <f>[11]멀리!$C$18</f>
        <v>문성빈</v>
      </c>
      <c r="Y24" s="74" t="str">
        <f>[11]멀리!$E$18</f>
        <v>경기여주중</v>
      </c>
      <c r="Z24" s="117" t="str">
        <f>[11]멀리!$F$18</f>
        <v>5.61</v>
      </c>
    </row>
    <row r="25" spans="1:29" s="51" customFormat="1" ht="13.5" customHeight="1">
      <c r="A25" s="128"/>
      <c r="B25" s="14" t="s">
        <v>13</v>
      </c>
      <c r="C25" s="59"/>
      <c r="D25" s="69" t="str">
        <f>[11]멀리!$G$11</f>
        <v>0.8</v>
      </c>
      <c r="E25" s="70"/>
      <c r="F25" s="59"/>
      <c r="G25" s="69" t="str">
        <f>[11]멀리!$G$12</f>
        <v>-0.7</v>
      </c>
      <c r="H25" s="70"/>
      <c r="I25" s="59"/>
      <c r="J25" s="69" t="str">
        <f>[11]멀리!$G$13</f>
        <v>0.3</v>
      </c>
      <c r="K25" s="70"/>
      <c r="L25" s="59"/>
      <c r="M25" s="69" t="str">
        <f>[11]멀리!$G$14</f>
        <v>-0.3</v>
      </c>
      <c r="N25" s="70"/>
      <c r="O25" s="59"/>
      <c r="P25" s="69" t="str">
        <f>[11]멀리!$G$15</f>
        <v>0.7</v>
      </c>
      <c r="Q25" s="70"/>
      <c r="R25" s="59"/>
      <c r="S25" s="69" t="str">
        <f>[11]멀리!$G$16</f>
        <v>0.9</v>
      </c>
      <c r="T25" s="70"/>
      <c r="U25" s="59"/>
      <c r="V25" s="69" t="str">
        <f>[11]멀리!$G$17</f>
        <v>-0.6</v>
      </c>
      <c r="W25" s="70"/>
      <c r="X25" s="59"/>
      <c r="Y25" s="69" t="str">
        <f>[11]멀리!$G$18</f>
        <v>0.6</v>
      </c>
      <c r="Z25" s="118"/>
    </row>
    <row r="26" spans="1:29" s="51" customFormat="1" ht="13.5" customHeight="1">
      <c r="A26" s="128">
        <v>4</v>
      </c>
      <c r="B26" s="15" t="s">
        <v>68</v>
      </c>
      <c r="C26" s="66" t="str">
        <f>[11]세단!$C$11</f>
        <v>모유성</v>
      </c>
      <c r="D26" s="67" t="str">
        <f>[11]세단!$E$11</f>
        <v>경기대경중</v>
      </c>
      <c r="E26" s="68" t="str">
        <f>[11]세단!$F$11</f>
        <v>13.31</v>
      </c>
      <c r="F26" s="66" t="str">
        <f>[11]세단!$C$12</f>
        <v>송영조</v>
      </c>
      <c r="G26" s="67" t="str">
        <f>[11]세단!$E$12</f>
        <v>언남중</v>
      </c>
      <c r="H26" s="68" t="str">
        <f>[11]세단!$F$12</f>
        <v>13.06</v>
      </c>
      <c r="I26" s="66" t="str">
        <f>[11]세단!$C$13</f>
        <v>홍현수</v>
      </c>
      <c r="J26" s="67" t="str">
        <f>[11]세단!$E$13</f>
        <v>원통중</v>
      </c>
      <c r="K26" s="68" t="str">
        <f>[11]세단!$F$13</f>
        <v>12.69</v>
      </c>
      <c r="L26" s="66" t="str">
        <f>[11]세단!$C$14</f>
        <v>문성빈</v>
      </c>
      <c r="M26" s="67" t="str">
        <f>[11]세단!$E$14</f>
        <v>경기여주중</v>
      </c>
      <c r="N26" s="68" t="str">
        <f>[11]세단!$F$14</f>
        <v>12.68</v>
      </c>
      <c r="O26" s="66" t="str">
        <f>[11]세단!$C$15</f>
        <v>박지원</v>
      </c>
      <c r="P26" s="67" t="str">
        <f>[11]세단!$E$15</f>
        <v>월촌중</v>
      </c>
      <c r="Q26" s="68" t="str">
        <f>[11]세단!$F$15</f>
        <v>12.39</v>
      </c>
      <c r="R26" s="66" t="str">
        <f>[11]세단!$C$16</f>
        <v>김태환</v>
      </c>
      <c r="S26" s="67" t="str">
        <f>[11]세단!$E$16</f>
        <v>경기능곡중</v>
      </c>
      <c r="T26" s="68" t="str">
        <f>[11]세단!$F$16</f>
        <v>12.07</v>
      </c>
      <c r="U26" s="66" t="str">
        <f>[11]세단!$C$17</f>
        <v>우형석</v>
      </c>
      <c r="V26" s="67" t="str">
        <f>[11]세단!$E$17</f>
        <v>경기회룡중</v>
      </c>
      <c r="W26" s="68" t="str">
        <f>[11]세단!$F$17</f>
        <v>11.86</v>
      </c>
      <c r="X26" s="66" t="str">
        <f>[11]세단!$C$18</f>
        <v>권혜성</v>
      </c>
      <c r="Y26" s="67" t="str">
        <f>[11]세단!$E$18</f>
        <v>월배중</v>
      </c>
      <c r="Z26" s="68" t="str">
        <f>[11]세단!$F$18</f>
        <v>11.85</v>
      </c>
    </row>
    <row r="27" spans="1:29" s="51" customFormat="1" ht="13.5" customHeight="1">
      <c r="A27" s="128"/>
      <c r="B27" s="14" t="s">
        <v>13</v>
      </c>
      <c r="C27" s="47"/>
      <c r="D27" s="48" t="str">
        <f>[11]세단!$G$11</f>
        <v>-1.0</v>
      </c>
      <c r="E27" s="49"/>
      <c r="F27" s="47"/>
      <c r="G27" s="48" t="str">
        <f>[11]세단!$G$12</f>
        <v>1.0</v>
      </c>
      <c r="H27" s="49"/>
      <c r="I27" s="47"/>
      <c r="J27" s="48" t="str">
        <f>[11]세단!$G$13</f>
        <v>0.8</v>
      </c>
      <c r="K27" s="49"/>
      <c r="L27" s="47"/>
      <c r="M27" s="48" t="str">
        <f>[11]세단!$G$14</f>
        <v>-0.2</v>
      </c>
      <c r="N27" s="49"/>
      <c r="O27" s="47"/>
      <c r="P27" s="48" t="str">
        <f>[11]세단!$G$15</f>
        <v>0.0</v>
      </c>
      <c r="Q27" s="49"/>
      <c r="R27" s="47"/>
      <c r="S27" s="48" t="str">
        <f>[11]세단!$G$16</f>
        <v>-2.4</v>
      </c>
      <c r="T27" s="49"/>
      <c r="U27" s="47"/>
      <c r="V27" s="48" t="str">
        <f>[11]세단!$G$17</f>
        <v>-1.0</v>
      </c>
      <c r="W27" s="49"/>
      <c r="X27" s="47"/>
      <c r="Y27" s="48" t="str">
        <f>[11]세단!$G$18</f>
        <v>0.9</v>
      </c>
      <c r="Z27" s="49"/>
    </row>
    <row r="28" spans="1:29" s="51" customFormat="1" ht="13.5" customHeight="1">
      <c r="A28" s="61">
        <v>2</v>
      </c>
      <c r="B28" s="16" t="s">
        <v>72</v>
      </c>
      <c r="C28" s="18" t="str">
        <f>[11]포환!$C$11</f>
        <v>이성빈</v>
      </c>
      <c r="D28" s="19" t="str">
        <f>[11]포환!$E$11</f>
        <v>익산지원중</v>
      </c>
      <c r="E28" s="20" t="str">
        <f>[11]포환!$F$11</f>
        <v>19.10</v>
      </c>
      <c r="F28" s="18" t="str">
        <f>[11]포환!$C$12</f>
        <v>이규태</v>
      </c>
      <c r="G28" s="19" t="str">
        <f>[11]포환!$E$12</f>
        <v>경기대경중</v>
      </c>
      <c r="H28" s="20" t="str">
        <f>[11]포환!$F$12</f>
        <v>18.35</v>
      </c>
      <c r="I28" s="18" t="str">
        <f>[11]포환!$C$13</f>
        <v>강민승</v>
      </c>
      <c r="J28" s="19" t="str">
        <f>[11]포환!$E$13</f>
        <v>동주중</v>
      </c>
      <c r="K28" s="20" t="str">
        <f>[11]포환!$F$13</f>
        <v>17.84</v>
      </c>
      <c r="L28" s="18" t="str">
        <f>[11]포환!$C$14</f>
        <v>윤은철</v>
      </c>
      <c r="M28" s="19" t="str">
        <f>[11]포환!$E$14</f>
        <v>광명북중</v>
      </c>
      <c r="N28" s="20" t="str">
        <f>[11]포환!$F$14</f>
        <v>15.73</v>
      </c>
      <c r="O28" s="18" t="str">
        <f>[11]포환!$C$15</f>
        <v>박민서</v>
      </c>
      <c r="P28" s="19" t="str">
        <f>[11]포환!$E$15</f>
        <v>인천당하중</v>
      </c>
      <c r="Q28" s="20" t="str">
        <f>[11]포환!$F$15</f>
        <v>15.37</v>
      </c>
      <c r="R28" s="18" t="str">
        <f>[11]포환!$C$16</f>
        <v>김호현</v>
      </c>
      <c r="S28" s="19" t="str">
        <f>[11]포환!$E$16</f>
        <v>강원체육중</v>
      </c>
      <c r="T28" s="20" t="str">
        <f>[11]포환!$F$16</f>
        <v>14.06</v>
      </c>
      <c r="U28" s="18" t="str">
        <f>[11]포환!$C$17</f>
        <v>김희준</v>
      </c>
      <c r="V28" s="19" t="str">
        <f>[11]포환!$E$17</f>
        <v>경기체육중</v>
      </c>
      <c r="W28" s="20" t="str">
        <f>[11]포환!$F$17</f>
        <v>13.76</v>
      </c>
      <c r="X28" s="18" t="str">
        <f>[11]포환!$C$18</f>
        <v>이요셉</v>
      </c>
      <c r="Y28" s="19" t="str">
        <f>[11]포환!$E$18</f>
        <v>광명북중</v>
      </c>
      <c r="Z28" s="20" t="str">
        <f>[11]포환!$F$18</f>
        <v>13.56</v>
      </c>
    </row>
    <row r="29" spans="1:29" s="51" customFormat="1" ht="13.5" customHeight="1">
      <c r="A29" s="61">
        <v>3</v>
      </c>
      <c r="B29" s="16" t="s">
        <v>74</v>
      </c>
      <c r="C29" s="18" t="str">
        <f>[11]원반!$C$11</f>
        <v>이성빈</v>
      </c>
      <c r="D29" s="19" t="str">
        <f>[11]원반!$E$11</f>
        <v>익산지원중</v>
      </c>
      <c r="E29" s="20" t="str">
        <f>[11]원반!$F$11</f>
        <v>48.47</v>
      </c>
      <c r="F29" s="18" t="str">
        <f>[11]원반!$C$12</f>
        <v>부건호</v>
      </c>
      <c r="G29" s="19" t="str">
        <f>[11]원반!$E$12</f>
        <v>경기체육중</v>
      </c>
      <c r="H29" s="20" t="str">
        <f>[11]원반!$F$12</f>
        <v>44.82</v>
      </c>
      <c r="I29" s="18" t="str">
        <f>[11]원반!$C$13</f>
        <v>김희준</v>
      </c>
      <c r="J29" s="19" t="str">
        <f>[11]원반!$E$13</f>
        <v>경기체육중</v>
      </c>
      <c r="K29" s="20" t="str">
        <f>[11]원반!$F$13</f>
        <v>44.81</v>
      </c>
      <c r="L29" s="18" t="str">
        <f>[11]원반!$C$14</f>
        <v>김지민</v>
      </c>
      <c r="M29" s="19" t="str">
        <f>[11]원반!$E$14</f>
        <v>경기체육중</v>
      </c>
      <c r="N29" s="20" t="str">
        <f>[11]원반!$F$14</f>
        <v>43.17</v>
      </c>
      <c r="O29" s="18" t="str">
        <f>[11]원반!$C$15</f>
        <v>안태규</v>
      </c>
      <c r="P29" s="19" t="str">
        <f>[11]원반!$E$15</f>
        <v>대구체육중</v>
      </c>
      <c r="Q29" s="20" t="str">
        <f>[11]원반!$F$15</f>
        <v>40.43</v>
      </c>
      <c r="R29" s="18" t="str">
        <f>[11]원반!$C$16</f>
        <v>배민서</v>
      </c>
      <c r="S29" s="19" t="str">
        <f>[11]원반!$E$16</f>
        <v>경기덕계중</v>
      </c>
      <c r="T29" s="20" t="str">
        <f>[11]원반!$F$16</f>
        <v>40.29</v>
      </c>
      <c r="U29" s="18" t="str">
        <f>[11]원반!$C$17</f>
        <v>김한진</v>
      </c>
      <c r="V29" s="19" t="str">
        <f>[11]원반!$E$17</f>
        <v>울산스포츠과학중</v>
      </c>
      <c r="W29" s="20" t="str">
        <f>[11]원반!$F$17</f>
        <v>38.64</v>
      </c>
      <c r="X29" s="18" t="str">
        <f>[11]원반!$C$18</f>
        <v>전필재</v>
      </c>
      <c r="Y29" s="19" t="str">
        <f>[11]원반!$E$18</f>
        <v>대전대신중</v>
      </c>
      <c r="Z29" s="20" t="str">
        <f>[11]원반!$F$18</f>
        <v>37.43</v>
      </c>
    </row>
    <row r="30" spans="1:29" s="51" customFormat="1" ht="13.5" customHeight="1">
      <c r="A30" s="61">
        <v>3</v>
      </c>
      <c r="B30" s="16" t="s">
        <v>73</v>
      </c>
      <c r="C30" s="18" t="str">
        <f>[11]투창!$C$11</f>
        <v>우석진</v>
      </c>
      <c r="D30" s="19" t="str">
        <f>[11]투창!$E$11</f>
        <v>경기체육중</v>
      </c>
      <c r="E30" s="20" t="str">
        <f>[11]투창!$F$11</f>
        <v>59.77</v>
      </c>
      <c r="F30" s="18" t="str">
        <f>[11]투창!$C$12</f>
        <v>김명규</v>
      </c>
      <c r="G30" s="19" t="str">
        <f>[11]투창!$E$12</f>
        <v>울산스포츠과학중</v>
      </c>
      <c r="H30" s="79" t="str">
        <f>[11]투창!$F$12</f>
        <v>49.82</v>
      </c>
      <c r="I30" s="18" t="str">
        <f>[11]투창!$C$13</f>
        <v>임정현</v>
      </c>
      <c r="J30" s="19" t="str">
        <f>[11]투창!$E$13</f>
        <v>경기봉담중</v>
      </c>
      <c r="K30" s="20" t="str">
        <f>[11]투창!$F$13</f>
        <v>47.78</v>
      </c>
      <c r="L30" s="18" t="str">
        <f>[11]투창!$C$14</f>
        <v>김병선</v>
      </c>
      <c r="M30" s="19" t="str">
        <f>[11]투창!$E$14</f>
        <v>충주중</v>
      </c>
      <c r="N30" s="20" t="str">
        <f>[11]투창!$F$14</f>
        <v>45.83</v>
      </c>
      <c r="O30" s="18" t="str">
        <f>[11]투창!$C$15</f>
        <v>김규덕</v>
      </c>
      <c r="P30" s="19" t="str">
        <f>[11]투창!$E$15</f>
        <v>인제중</v>
      </c>
      <c r="Q30" s="20" t="str">
        <f>[11]투창!$F$15</f>
        <v>39.97</v>
      </c>
      <c r="R30" s="18" t="str">
        <f>[11]투창!$C$16</f>
        <v>윤준석</v>
      </c>
      <c r="S30" s="19" t="str">
        <f>[11]투창!$E$16</f>
        <v>포항포은중</v>
      </c>
      <c r="T30" s="20" t="str">
        <f>[11]투창!$F$16</f>
        <v>37.25</v>
      </c>
      <c r="U30" s="18" t="str">
        <f>[11]투창!$C$17</f>
        <v>김지민</v>
      </c>
      <c r="V30" s="19" t="str">
        <f>[11]투창!$E$17</f>
        <v>경기체육중</v>
      </c>
      <c r="W30" s="20" t="str">
        <f>[11]투창!$F$17</f>
        <v>36.35</v>
      </c>
      <c r="X30" s="18" t="str">
        <f>[11]투창!$C$18</f>
        <v>최선호</v>
      </c>
      <c r="Y30" s="19" t="str">
        <f>[11]투창!$E$18</f>
        <v>경기동부중</v>
      </c>
      <c r="Z30" s="20" t="str">
        <f>[11]투창!$F$18</f>
        <v>34.62</v>
      </c>
    </row>
    <row r="31" spans="1:29" s="51" customFormat="1" ht="13.5" customHeight="1">
      <c r="A31" s="61">
        <v>4</v>
      </c>
      <c r="B31" s="16" t="s">
        <v>67</v>
      </c>
      <c r="C31" s="18" t="str">
        <f>'[11]5종경기'!$C$11</f>
        <v>김찬민</v>
      </c>
      <c r="D31" s="19" t="str">
        <f>'[11]5종경기'!$E$11</f>
        <v>부산체육중</v>
      </c>
      <c r="E31" s="20" t="str">
        <f>'[11]5종경기'!$F$11</f>
        <v>3,684점</v>
      </c>
      <c r="F31" s="18" t="str">
        <f>'[11]5종경기'!$C$12</f>
        <v>우석훈</v>
      </c>
      <c r="G31" s="19" t="str">
        <f>'[11]5종경기'!$E$12</f>
        <v>경기체육중</v>
      </c>
      <c r="H31" s="20" t="str">
        <f>'[11]5종경기'!$F$12</f>
        <v>3,652점</v>
      </c>
      <c r="I31" s="18" t="str">
        <f>'[11]5종경기'!$C$13</f>
        <v>박인우</v>
      </c>
      <c r="J31" s="19" t="str">
        <f>'[11]5종경기'!$E$13</f>
        <v>동방중</v>
      </c>
      <c r="K31" s="20" t="str">
        <f>'[11]5종경기'!$F$13</f>
        <v>3,479점</v>
      </c>
      <c r="L31" s="18" t="str">
        <f>'[11]5종경기'!$C$14</f>
        <v>홍현수</v>
      </c>
      <c r="M31" s="19" t="str">
        <f>'[11]5종경기'!$E$14</f>
        <v>원통중</v>
      </c>
      <c r="N31" s="20" t="str">
        <f>'[11]5종경기'!$F$14</f>
        <v>2,873점</v>
      </c>
      <c r="O31" s="18" t="str">
        <f>'[11]5종경기'!$C$15</f>
        <v>김근표</v>
      </c>
      <c r="P31" s="19" t="str">
        <f>'[11]5종경기'!$E$15</f>
        <v>성보중</v>
      </c>
      <c r="Q31" s="20" t="str">
        <f>'[11]5종경기'!$F$15</f>
        <v>2,351점</v>
      </c>
      <c r="R31" s="18"/>
      <c r="S31" s="19"/>
      <c r="T31" s="20"/>
      <c r="U31" s="18"/>
      <c r="V31" s="19"/>
      <c r="W31" s="20"/>
      <c r="X31" s="18"/>
      <c r="Y31" s="19"/>
      <c r="Z31" s="20"/>
    </row>
    <row r="32" spans="1:29" s="51" customFormat="1" ht="13.5" customHeight="1">
      <c r="A32" s="64"/>
      <c r="B32" s="39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s="9" customFormat="1" ht="14.25" customHeight="1">
      <c r="A33" s="64"/>
      <c r="B33" s="11" t="s">
        <v>85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64"/>
    </row>
    <row r="35" spans="1:26">
      <c r="A35" s="64"/>
    </row>
  </sheetData>
  <mergeCells count="26">
    <mergeCell ref="A26:A27"/>
    <mergeCell ref="A24:A25"/>
    <mergeCell ref="A18:A19"/>
    <mergeCell ref="A15:A16"/>
    <mergeCell ref="U19:W19"/>
    <mergeCell ref="X19:Z19"/>
    <mergeCell ref="O21:Q21"/>
    <mergeCell ref="R21:T21"/>
    <mergeCell ref="U21:W21"/>
    <mergeCell ref="X21:Z21"/>
    <mergeCell ref="O19:Q19"/>
    <mergeCell ref="A7:A8"/>
    <mergeCell ref="C21:E21"/>
    <mergeCell ref="E2:T2"/>
    <mergeCell ref="C19:E19"/>
    <mergeCell ref="F19:H19"/>
    <mergeCell ref="I19:K19"/>
    <mergeCell ref="L19:N19"/>
    <mergeCell ref="R19:T19"/>
    <mergeCell ref="F3:S3"/>
    <mergeCell ref="B3:C3"/>
    <mergeCell ref="I21:K21"/>
    <mergeCell ref="A20:A21"/>
    <mergeCell ref="L21:N21"/>
    <mergeCell ref="A9:A10"/>
    <mergeCell ref="F21:H21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showGridLines="0" view="pageBreakPreview" zoomScale="118" zoomScaleSheetLayoutView="118" workbookViewId="0">
      <selection activeCell="E2" sqref="E2:T2"/>
    </sheetView>
  </sheetViews>
  <sheetFormatPr defaultRowHeight="13.5"/>
  <cols>
    <col min="1" max="1" width="2.3320312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62"/>
    </row>
    <row r="2" spans="1:26" s="9" customFormat="1" ht="45" customHeight="1" thickBot="1">
      <c r="A2" s="62"/>
      <c r="B2" s="10"/>
      <c r="C2" s="10"/>
      <c r="D2" s="10"/>
      <c r="E2" s="132" t="s">
        <v>86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83</v>
      </c>
      <c r="V2" s="58"/>
      <c r="W2" s="58"/>
      <c r="X2" s="58"/>
      <c r="Y2" s="58"/>
      <c r="Z2" s="58"/>
    </row>
    <row r="3" spans="1:26" s="9" customFormat="1" ht="14.25" thickTop="1">
      <c r="A3" s="63"/>
      <c r="B3" s="135" t="s">
        <v>16</v>
      </c>
      <c r="C3" s="135"/>
      <c r="D3" s="10"/>
      <c r="E3" s="10"/>
      <c r="F3" s="134" t="s">
        <v>87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2"/>
      <c r="B5" s="7" t="s">
        <v>17</v>
      </c>
      <c r="C5" s="2"/>
      <c r="D5" s="3" t="s">
        <v>18</v>
      </c>
      <c r="E5" s="4"/>
      <c r="F5" s="2"/>
      <c r="G5" s="3" t="s">
        <v>19</v>
      </c>
      <c r="H5" s="4"/>
      <c r="I5" s="2"/>
      <c r="J5" s="3" t="s">
        <v>20</v>
      </c>
      <c r="K5" s="4"/>
      <c r="L5" s="2"/>
      <c r="M5" s="3" t="s">
        <v>21</v>
      </c>
      <c r="N5" s="4"/>
      <c r="O5" s="2"/>
      <c r="P5" s="3" t="s">
        <v>22</v>
      </c>
      <c r="Q5" s="4"/>
      <c r="R5" s="2"/>
      <c r="S5" s="3" t="s">
        <v>23</v>
      </c>
      <c r="T5" s="4"/>
      <c r="U5" s="2"/>
      <c r="V5" s="3" t="s">
        <v>24</v>
      </c>
      <c r="W5" s="4"/>
      <c r="X5" s="2"/>
      <c r="Y5" s="3" t="s">
        <v>25</v>
      </c>
      <c r="Z5" s="4"/>
    </row>
    <row r="6" spans="1:26" ht="14.25" thickBot="1">
      <c r="A6" s="61"/>
      <c r="B6" s="6" t="s">
        <v>26</v>
      </c>
      <c r="C6" s="5" t="s">
        <v>27</v>
      </c>
      <c r="D6" s="5" t="s">
        <v>28</v>
      </c>
      <c r="E6" s="5" t="s">
        <v>29</v>
      </c>
      <c r="F6" s="5" t="s">
        <v>27</v>
      </c>
      <c r="G6" s="5" t="s">
        <v>28</v>
      </c>
      <c r="H6" s="5" t="s">
        <v>29</v>
      </c>
      <c r="I6" s="5" t="s">
        <v>27</v>
      </c>
      <c r="J6" s="5" t="s">
        <v>28</v>
      </c>
      <c r="K6" s="5" t="s">
        <v>29</v>
      </c>
      <c r="L6" s="5" t="s">
        <v>27</v>
      </c>
      <c r="M6" s="5" t="s">
        <v>28</v>
      </c>
      <c r="N6" s="5" t="s">
        <v>29</v>
      </c>
      <c r="O6" s="5" t="s">
        <v>27</v>
      </c>
      <c r="P6" s="5" t="s">
        <v>28</v>
      </c>
      <c r="Q6" s="5" t="s">
        <v>29</v>
      </c>
      <c r="R6" s="5" t="s">
        <v>27</v>
      </c>
      <c r="S6" s="5" t="s">
        <v>28</v>
      </c>
      <c r="T6" s="5" t="s">
        <v>29</v>
      </c>
      <c r="U6" s="5" t="s">
        <v>27</v>
      </c>
      <c r="V6" s="5" t="s">
        <v>28</v>
      </c>
      <c r="W6" s="5" t="s">
        <v>29</v>
      </c>
      <c r="X6" s="5" t="s">
        <v>27</v>
      </c>
      <c r="Y6" s="5" t="s">
        <v>28</v>
      </c>
      <c r="Z6" s="5" t="s">
        <v>29</v>
      </c>
    </row>
    <row r="7" spans="1:26" s="51" customFormat="1" ht="13.5" customHeight="1" thickTop="1">
      <c r="A7" s="128">
        <v>1</v>
      </c>
      <c r="B7" s="13" t="s">
        <v>76</v>
      </c>
      <c r="C7" s="26" t="str">
        <f>[12]결승기록지!$C$11</f>
        <v>김다은</v>
      </c>
      <c r="D7" s="27" t="str">
        <f>[12]결승기록지!$E$11</f>
        <v>경기가평중</v>
      </c>
      <c r="E7" s="28" t="str">
        <f>[12]결승기록지!$F$11</f>
        <v>12.64</v>
      </c>
      <c r="F7" s="26" t="str">
        <f>[12]결승기록지!$C$12</f>
        <v>김하은</v>
      </c>
      <c r="G7" s="27" t="str">
        <f>[12]결승기록지!$E$12</f>
        <v>경기산본중</v>
      </c>
      <c r="H7" s="28" t="str">
        <f>[12]결승기록지!$F$12</f>
        <v>12.67</v>
      </c>
      <c r="I7" s="26" t="str">
        <f>[12]결승기록지!$C$13</f>
        <v>김채연</v>
      </c>
      <c r="J7" s="27" t="str">
        <f>[12]결승기록지!$E$13</f>
        <v>온양용화중</v>
      </c>
      <c r="K7" s="28" t="str">
        <f>[12]결승기록지!$F$13</f>
        <v>12.72</v>
      </c>
      <c r="L7" s="26" t="str">
        <f>[12]결승기록지!$C$14</f>
        <v>권혜림</v>
      </c>
      <c r="M7" s="27" t="str">
        <f>[12]결승기록지!$E$14</f>
        <v>경기와동중</v>
      </c>
      <c r="N7" s="28" t="str">
        <f>[12]결승기록지!$F$14</f>
        <v>12.92</v>
      </c>
      <c r="O7" s="26" t="str">
        <f>[12]결승기록지!$C$15</f>
        <v>박서희</v>
      </c>
      <c r="P7" s="27" t="str">
        <f>[12]결승기록지!$E$15</f>
        <v>경기시곡중</v>
      </c>
      <c r="Q7" s="28" t="str">
        <f>[12]결승기록지!$F$15</f>
        <v>12.95</v>
      </c>
      <c r="R7" s="26" t="str">
        <f>[12]결승기록지!$C$16</f>
        <v>유소은</v>
      </c>
      <c r="S7" s="27" t="str">
        <f>[12]결승기록지!$E$16</f>
        <v>경기시흥중</v>
      </c>
      <c r="T7" s="28" t="str">
        <f>[12]결승기록지!$F$16</f>
        <v>13.07</v>
      </c>
      <c r="U7" s="26" t="str">
        <f>[12]결승기록지!$C$17</f>
        <v>이선민</v>
      </c>
      <c r="V7" s="27" t="str">
        <f>[12]결승기록지!$E$17</f>
        <v>경기덕계중</v>
      </c>
      <c r="W7" s="28" t="str">
        <f>[12]결승기록지!$F$17</f>
        <v>13.17</v>
      </c>
      <c r="X7" s="26" t="str">
        <f>[12]결승기록지!$C$18</f>
        <v>신혜린</v>
      </c>
      <c r="Y7" s="27" t="str">
        <f>[12]결승기록지!$E$18</f>
        <v>경기관양중</v>
      </c>
      <c r="Z7" s="28" t="str">
        <f>[12]결승기록지!$F$18</f>
        <v>13.17</v>
      </c>
    </row>
    <row r="8" spans="1:26" s="51" customFormat="1" ht="13.5" customHeight="1">
      <c r="A8" s="128"/>
      <c r="B8" s="14" t="s">
        <v>13</v>
      </c>
      <c r="C8" s="110"/>
      <c r="D8" s="30" t="str">
        <f>[12]결승기록지!$G$8</f>
        <v>0.0</v>
      </c>
      <c r="E8" s="111"/>
      <c r="F8" s="111"/>
      <c r="G8" s="30"/>
      <c r="H8" s="111"/>
      <c r="I8" s="111"/>
      <c r="J8" s="30"/>
      <c r="K8" s="111"/>
      <c r="L8" s="111"/>
      <c r="M8" s="30"/>
      <c r="N8" s="111"/>
      <c r="O8" s="111"/>
      <c r="P8" s="30"/>
      <c r="Q8" s="111"/>
      <c r="R8" s="111"/>
      <c r="S8" s="30"/>
      <c r="T8" s="111"/>
      <c r="U8" s="111"/>
      <c r="V8" s="30"/>
      <c r="W8" s="111"/>
      <c r="X8" s="111"/>
      <c r="Y8" s="30"/>
      <c r="Z8" s="112"/>
    </row>
    <row r="9" spans="1:26" s="51" customFormat="1" ht="13.5" customHeight="1">
      <c r="A9" s="128">
        <v>2</v>
      </c>
      <c r="B9" s="15" t="s">
        <v>77</v>
      </c>
      <c r="C9" s="40" t="str">
        <f>[13]결승기록지!$C$11</f>
        <v>성하원</v>
      </c>
      <c r="D9" s="41" t="str">
        <f>[13]결승기록지!$E$11</f>
        <v>경기용인중</v>
      </c>
      <c r="E9" s="42" t="str">
        <f>[13]결승기록지!$F$11</f>
        <v>26.19</v>
      </c>
      <c r="F9" s="40" t="str">
        <f>[13]결승기록지!$C$12</f>
        <v>권하영</v>
      </c>
      <c r="G9" s="41" t="str">
        <f>[13]결승기록지!$E$12</f>
        <v>경기와동중</v>
      </c>
      <c r="H9" s="42" t="str">
        <f>[13]결승기록지!$F$12</f>
        <v>26.28</v>
      </c>
      <c r="I9" s="40" t="str">
        <f>[13]결승기록지!$C$13</f>
        <v>김지원</v>
      </c>
      <c r="J9" s="41" t="str">
        <f>[13]결승기록지!$E$13</f>
        <v>인화여자중</v>
      </c>
      <c r="K9" s="42" t="str">
        <f>[13]결승기록지!$F$13</f>
        <v>26.52</v>
      </c>
      <c r="L9" s="40" t="str">
        <f>[13]결승기록지!$C$14</f>
        <v>권혜림</v>
      </c>
      <c r="M9" s="41" t="str">
        <f>[13]결승기록지!$E$14</f>
        <v>경기와동중</v>
      </c>
      <c r="N9" s="42" t="str">
        <f>[13]결승기록지!$F$14</f>
        <v>26.84</v>
      </c>
      <c r="O9" s="40" t="str">
        <f>[13]결승기록지!$C$15</f>
        <v>신혜린</v>
      </c>
      <c r="P9" s="41" t="str">
        <f>[13]결승기록지!$E$15</f>
        <v>경기관양중</v>
      </c>
      <c r="Q9" s="42" t="str">
        <f>[13]결승기록지!$F$15</f>
        <v>27.08</v>
      </c>
      <c r="R9" s="40" t="str">
        <f>[13]결승기록지!$C$16</f>
        <v>김소은</v>
      </c>
      <c r="S9" s="41" t="str">
        <f>[13]결승기록지!$E$16</f>
        <v>경기가평중</v>
      </c>
      <c r="T9" s="42" t="str">
        <f>[13]결승기록지!$F$16</f>
        <v>27.43</v>
      </c>
      <c r="U9" s="40" t="str">
        <f>[13]결승기록지!$C$17</f>
        <v>박다윤</v>
      </c>
      <c r="V9" s="41" t="str">
        <f>[13]결승기록지!$E$17</f>
        <v>가좌여자중</v>
      </c>
      <c r="W9" s="42" t="str">
        <f>[13]결승기록지!$F$17</f>
        <v>27.44</v>
      </c>
      <c r="X9" s="40"/>
      <c r="Y9" s="41"/>
      <c r="Z9" s="42"/>
    </row>
    <row r="10" spans="1:26" s="51" customFormat="1" ht="13.5" customHeight="1">
      <c r="A10" s="128"/>
      <c r="B10" s="14" t="s">
        <v>13</v>
      </c>
      <c r="C10" s="43"/>
      <c r="D10" s="44" t="str">
        <f>[13]결승기록지!$G$8</f>
        <v>-2.1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51" customFormat="1" ht="13.5" customHeight="1">
      <c r="A11" s="61">
        <v>3</v>
      </c>
      <c r="B11" s="16" t="s">
        <v>44</v>
      </c>
      <c r="C11" s="18" t="str">
        <f>[14]결승기록지!$C$11</f>
        <v>이해인</v>
      </c>
      <c r="D11" s="19" t="str">
        <f>[14]결승기록지!$E$11</f>
        <v>김화여자중</v>
      </c>
      <c r="E11" s="20" t="str">
        <f>[14]결승기록지!$F$11</f>
        <v>57.81</v>
      </c>
      <c r="F11" s="18" t="str">
        <f>[14]결승기록지!$C$12</f>
        <v>신은혜</v>
      </c>
      <c r="G11" s="19" t="str">
        <f>[14]결승기록지!$E$12</f>
        <v>대구체육중</v>
      </c>
      <c r="H11" s="20" t="str">
        <f>[14]결승기록지!$F$12</f>
        <v>1:00.40</v>
      </c>
      <c r="I11" s="18" t="str">
        <f>[14]결승기록지!$C$13</f>
        <v>이세빈</v>
      </c>
      <c r="J11" s="19" t="str">
        <f>[14]결승기록지!$E$13</f>
        <v>부산체육중</v>
      </c>
      <c r="K11" s="20" t="str">
        <f>[14]결승기록지!$F$13</f>
        <v>1:02.53</v>
      </c>
      <c r="L11" s="18" t="str">
        <f>[14]결승기록지!$C$14</f>
        <v>김도영</v>
      </c>
      <c r="M11" s="19" t="str">
        <f>[14]결승기록지!$E$14</f>
        <v>인화여자중</v>
      </c>
      <c r="N11" s="20" t="str">
        <f>[14]결승기록지!$F$14</f>
        <v>1:03.96</v>
      </c>
      <c r="O11" s="18" t="str">
        <f>[14]결승기록지!$C$15</f>
        <v>이기쁨</v>
      </c>
      <c r="P11" s="19" t="str">
        <f>[14]결승기록지!$E$15</f>
        <v>경기시흥중</v>
      </c>
      <c r="Q11" s="20" t="str">
        <f>[14]결승기록지!$F$15</f>
        <v>1:04.73</v>
      </c>
      <c r="R11" s="18" t="str">
        <f>[14]결승기록지!$C$16</f>
        <v>이윤아</v>
      </c>
      <c r="S11" s="19" t="str">
        <f>[14]결승기록지!$E$16</f>
        <v>경기관양중</v>
      </c>
      <c r="T11" s="20" t="str">
        <f>[14]결승기록지!$F$16</f>
        <v>1:04.86</v>
      </c>
      <c r="U11" s="18" t="str">
        <f>[14]결승기록지!$C$17</f>
        <v>서동린</v>
      </c>
      <c r="V11" s="19" t="str">
        <f>[14]결승기록지!$E$17</f>
        <v>경기산본중</v>
      </c>
      <c r="W11" s="20" t="str">
        <f>[14]결승기록지!$F$17</f>
        <v>1:06.88</v>
      </c>
      <c r="X11" s="18"/>
      <c r="Y11" s="19"/>
      <c r="Z11" s="20"/>
    </row>
    <row r="12" spans="1:26" s="51" customFormat="1" ht="13.5" customHeight="1">
      <c r="A12" s="61">
        <v>4</v>
      </c>
      <c r="B12" s="16" t="s">
        <v>78</v>
      </c>
      <c r="C12" s="18" t="str">
        <f>[15]결승기록지!$C$11</f>
        <v>이서빈</v>
      </c>
      <c r="D12" s="19" t="str">
        <f>[15]결승기록지!$E$11</f>
        <v>경기철산중</v>
      </c>
      <c r="E12" s="77" t="str">
        <f>[15]결승기록지!$F$11</f>
        <v>2:21.82</v>
      </c>
      <c r="F12" s="18" t="str">
        <f>[15]결승기록지!$C$12</f>
        <v>박혜선</v>
      </c>
      <c r="G12" s="19" t="str">
        <f>[15]결승기록지!$E$12</f>
        <v>김천한일여자중</v>
      </c>
      <c r="H12" s="77" t="str">
        <f>[15]결승기록지!$F$12</f>
        <v>2:25.43</v>
      </c>
      <c r="I12" s="18" t="str">
        <f>[15]결승기록지!$C$13</f>
        <v>이현진</v>
      </c>
      <c r="J12" s="19" t="str">
        <f>[15]결승기록지!$E$13</f>
        <v>경기산본중</v>
      </c>
      <c r="K12" s="77" t="str">
        <f>[15]결승기록지!$F$13</f>
        <v>2:28.45</v>
      </c>
      <c r="L12" s="18" t="str">
        <f>[15]결승기록지!$C$14</f>
        <v>이기쁨</v>
      </c>
      <c r="M12" s="19" t="str">
        <f>[15]결승기록지!$E$14</f>
        <v>경기시흥중</v>
      </c>
      <c r="N12" s="77" t="str">
        <f>[15]결승기록지!$F$14</f>
        <v>2:29.56</v>
      </c>
      <c r="O12" s="18" t="str">
        <f>[15]결승기록지!$C$15</f>
        <v>이세빈</v>
      </c>
      <c r="P12" s="19" t="str">
        <f>[15]결승기록지!$E$15</f>
        <v>부산체육중</v>
      </c>
      <c r="Q12" s="77" t="str">
        <f>[15]결승기록지!$F$15</f>
        <v>2:33.91</v>
      </c>
      <c r="R12" s="18" t="str">
        <f>[15]결승기록지!$C$16</f>
        <v>권은지</v>
      </c>
      <c r="S12" s="19" t="str">
        <f>[15]결승기록지!$E$16</f>
        <v>김천한일여자중</v>
      </c>
      <c r="T12" s="77" t="str">
        <f>[15]결승기록지!$F$16</f>
        <v>2:48.55</v>
      </c>
      <c r="U12" s="18"/>
      <c r="V12" s="19"/>
      <c r="W12" s="77"/>
      <c r="X12" s="18"/>
      <c r="Y12" s="19"/>
      <c r="Z12" s="77"/>
    </row>
    <row r="13" spans="1:26" s="51" customFormat="1" ht="13.5" customHeight="1">
      <c r="A13" s="61">
        <v>2</v>
      </c>
      <c r="B13" s="16" t="s">
        <v>79</v>
      </c>
      <c r="C13" s="18" t="str">
        <f>[16]결승기록지!$C$11</f>
        <v>이유정</v>
      </c>
      <c r="D13" s="19" t="str">
        <f>[16]결승기록지!$E$11</f>
        <v>대전체육중</v>
      </c>
      <c r="E13" s="20" t="str">
        <f>[16]결승기록지!$F$11</f>
        <v>4:50.81</v>
      </c>
      <c r="F13" s="18" t="str">
        <f>[16]결승기록지!$C$12</f>
        <v>윤예은</v>
      </c>
      <c r="G13" s="19" t="str">
        <f>[16]결승기록지!$E$12</f>
        <v>신정여자중</v>
      </c>
      <c r="H13" s="20" t="str">
        <f>[16]결승기록지!$F$12</f>
        <v>4:54.55</v>
      </c>
      <c r="I13" s="18" t="str">
        <f>[16]결승기록지!$C$13</f>
        <v>김시온</v>
      </c>
      <c r="J13" s="19" t="str">
        <f>[16]결승기록지!$E$13</f>
        <v>서울체육중</v>
      </c>
      <c r="K13" s="20" t="str">
        <f>[16]결승기록지!$F$13</f>
        <v>4:58.52</v>
      </c>
      <c r="L13" s="18" t="str">
        <f>[16]결승기록지!$C$14</f>
        <v>최수인</v>
      </c>
      <c r="M13" s="19" t="str">
        <f>[16]결승기록지!$E$14</f>
        <v>강원체육중</v>
      </c>
      <c r="N13" s="20" t="str">
        <f>[16]결승기록지!$F$14</f>
        <v>5:02.97</v>
      </c>
      <c r="O13" s="18" t="str">
        <f>[16]결승기록지!$C$15</f>
        <v>지희원</v>
      </c>
      <c r="P13" s="19" t="str">
        <f>[16]결승기록지!$E$15</f>
        <v>서울체육중</v>
      </c>
      <c r="Q13" s="20" t="str">
        <f>[16]결승기록지!$F$15</f>
        <v>5:08.22</v>
      </c>
      <c r="R13" s="18" t="str">
        <f>[16]결승기록지!$C$16</f>
        <v>김다정</v>
      </c>
      <c r="S13" s="19" t="str">
        <f>[16]결승기록지!$E$16</f>
        <v>경기체육중</v>
      </c>
      <c r="T13" s="20" t="str">
        <f>[16]결승기록지!$F$16</f>
        <v>5:12.82</v>
      </c>
      <c r="U13" s="18" t="str">
        <f>[16]결승기록지!$C$17</f>
        <v>우슬기</v>
      </c>
      <c r="V13" s="19" t="str">
        <f>[16]결승기록지!$E$17</f>
        <v>강원체육중</v>
      </c>
      <c r="W13" s="20" t="str">
        <f>[16]결승기록지!$F$17</f>
        <v>5:21.06</v>
      </c>
      <c r="X13" s="18" t="str">
        <f>[16]결승기록지!$C$18</f>
        <v>허경진</v>
      </c>
      <c r="Y13" s="19" t="str">
        <f>[16]결승기록지!$E$18</f>
        <v>경기체육중</v>
      </c>
      <c r="Z13" s="20" t="str">
        <f>[16]결승기록지!$F$18</f>
        <v>5:25.40</v>
      </c>
    </row>
    <row r="14" spans="1:26" s="51" customFormat="1" ht="13.5" customHeight="1">
      <c r="A14" s="61">
        <v>4</v>
      </c>
      <c r="B14" s="16" t="s">
        <v>66</v>
      </c>
      <c r="C14" s="18" t="str">
        <f>[17]결승기록지!$C$11</f>
        <v>우슬기</v>
      </c>
      <c r="D14" s="19" t="str">
        <f>[17]결승기록지!$E$11</f>
        <v>강원체육중</v>
      </c>
      <c r="E14" s="20" t="str">
        <f>[17]결승기록지!$F$11</f>
        <v>10:35.84</v>
      </c>
      <c r="F14" s="18" t="str">
        <f>[17]결승기록지!$C$12</f>
        <v>최수인</v>
      </c>
      <c r="G14" s="19" t="str">
        <f>[17]결승기록지!$E$12</f>
        <v>강원체육중</v>
      </c>
      <c r="H14" s="20" t="str">
        <f>[17]결승기록지!$F$12</f>
        <v>10:43.93</v>
      </c>
      <c r="I14" s="18" t="str">
        <f>[17]결승기록지!$C$13</f>
        <v>이유정</v>
      </c>
      <c r="J14" s="19" t="str">
        <f>[17]결승기록지!$E$13</f>
        <v>대전체육중</v>
      </c>
      <c r="K14" s="20" t="str">
        <f>[17]결승기록지!$F$13</f>
        <v>10:49.31</v>
      </c>
      <c r="L14" s="18" t="str">
        <f>[17]결승기록지!$C$14</f>
        <v>김다정</v>
      </c>
      <c r="M14" s="19" t="str">
        <f>[17]결승기록지!$E$14</f>
        <v>경기체육중</v>
      </c>
      <c r="N14" s="20" t="str">
        <f>[17]결승기록지!$F$14</f>
        <v>11:00.14</v>
      </c>
      <c r="O14" s="18" t="str">
        <f>[17]결승기록지!$C$15</f>
        <v>윤예은</v>
      </c>
      <c r="P14" s="19" t="str">
        <f>[17]결승기록지!$E$15</f>
        <v>신정여자중</v>
      </c>
      <c r="Q14" s="20" t="str">
        <f>[17]결승기록지!$F$15</f>
        <v>11:03.81</v>
      </c>
      <c r="R14" s="18" t="str">
        <f>[17]결승기록지!$C$16</f>
        <v>황예린</v>
      </c>
      <c r="S14" s="19" t="str">
        <f>[17]결승기록지!$E$16</f>
        <v>건대부속중</v>
      </c>
      <c r="T14" s="20" t="str">
        <f>[17]결승기록지!$F$16</f>
        <v>11:06.89</v>
      </c>
      <c r="U14" s="18" t="str">
        <f>[17]결승기록지!$C$17</f>
        <v>양지혜</v>
      </c>
      <c r="V14" s="19" t="str">
        <f>[17]결승기록지!$E$17</f>
        <v>김천한일여자중</v>
      </c>
      <c r="W14" s="20" t="str">
        <f>[17]결승기록지!$F$17</f>
        <v>11:18.13</v>
      </c>
      <c r="X14" s="18" t="str">
        <f>[17]결승기록지!$C$18</f>
        <v>김영성</v>
      </c>
      <c r="Y14" s="19" t="str">
        <f>[17]결승기록지!$E$18</f>
        <v>건대부속중</v>
      </c>
      <c r="Z14" s="20" t="str">
        <f>[17]결승기록지!$F$18</f>
        <v>12:07.07</v>
      </c>
    </row>
    <row r="15" spans="1:26" s="51" customFormat="1" ht="13.5" customHeight="1">
      <c r="A15" s="128">
        <v>2</v>
      </c>
      <c r="B15" s="15" t="s">
        <v>65</v>
      </c>
      <c r="C15" s="21" t="str">
        <f>[18]결승기록지!$C$11</f>
        <v>이해인</v>
      </c>
      <c r="D15" s="22" t="str">
        <f>[18]결승기록지!$E$11</f>
        <v>김화여자중</v>
      </c>
      <c r="E15" s="23" t="str">
        <f>[18]결승기록지!$F$11</f>
        <v>15.10</v>
      </c>
      <c r="F15" s="21" t="str">
        <f>[18]결승기록지!$C$12</f>
        <v>이상미</v>
      </c>
      <c r="G15" s="22" t="str">
        <f>[18]결승기록지!$E$12</f>
        <v>경기대경중</v>
      </c>
      <c r="H15" s="23" t="str">
        <f>[18]결승기록지!$F$12</f>
        <v>15.42</v>
      </c>
      <c r="I15" s="21" t="str">
        <f>[18]결승기록지!$C$13</f>
        <v>윤수빈</v>
      </c>
      <c r="J15" s="22" t="str">
        <f>[18]결승기록지!$E$13</f>
        <v>경기가평중</v>
      </c>
      <c r="K15" s="23" t="str">
        <f>[18]결승기록지!$F$13</f>
        <v>15.52</v>
      </c>
      <c r="L15" s="21" t="str">
        <f>[18]결승기록지!$C$14</f>
        <v>이하은</v>
      </c>
      <c r="M15" s="22" t="str">
        <f>[18]결승기록지!$E$14</f>
        <v>성산중</v>
      </c>
      <c r="N15" s="23" t="str">
        <f>[18]결승기록지!$F$14</f>
        <v>16.60</v>
      </c>
      <c r="O15" s="21" t="str">
        <f>[18]결승기록지!$C$15</f>
        <v>조아영</v>
      </c>
      <c r="P15" s="22" t="str">
        <f>[18]결승기록지!$E$15</f>
        <v>인화여자중</v>
      </c>
      <c r="Q15" s="23" t="str">
        <f>[18]결승기록지!$F$15</f>
        <v>19.00</v>
      </c>
      <c r="R15" s="21" t="str">
        <f>[18]결승기록지!$C$16</f>
        <v>김여진</v>
      </c>
      <c r="S15" s="22" t="str">
        <f>[18]결승기록지!$E$16</f>
        <v>성일중</v>
      </c>
      <c r="T15" s="23" t="str">
        <f>[18]결승기록지!$F$16</f>
        <v>19.41</v>
      </c>
      <c r="U15" s="21" t="str">
        <f>[18]결승기록지!$C$17</f>
        <v>최은수</v>
      </c>
      <c r="V15" s="22" t="str">
        <f>[18]결승기록지!$E$17</f>
        <v>경기신천중</v>
      </c>
      <c r="W15" s="23" t="str">
        <f>[18]결승기록지!$F$17</f>
        <v>19.88</v>
      </c>
      <c r="X15" s="21"/>
      <c r="Y15" s="22"/>
      <c r="Z15" s="23"/>
    </row>
    <row r="16" spans="1:26" s="51" customFormat="1" ht="13.5" customHeight="1">
      <c r="A16" s="128"/>
      <c r="B16" s="14" t="s">
        <v>13</v>
      </c>
      <c r="C16" s="43"/>
      <c r="D16" s="44" t="str">
        <f>[18]결승기록지!$G$8</f>
        <v>-1.3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5"/>
    </row>
    <row r="17" spans="1:26" s="51" customFormat="1" ht="13.5" customHeight="1">
      <c r="A17" s="61">
        <v>1</v>
      </c>
      <c r="B17" s="16" t="s">
        <v>15</v>
      </c>
      <c r="C17" s="40" t="str">
        <f>[19]결승기록지!$C$11</f>
        <v>박규리</v>
      </c>
      <c r="D17" s="41" t="str">
        <f>[19]결승기록지!$E$11</f>
        <v>주례여자중</v>
      </c>
      <c r="E17" s="42" t="str">
        <f>[19]결승기록지!$F$11</f>
        <v>26:42.69</v>
      </c>
      <c r="F17" s="40" t="str">
        <f>[19]결승기록지!$C$12</f>
        <v>박수지</v>
      </c>
      <c r="G17" s="41" t="str">
        <f>[19]결승기록지!$E$12</f>
        <v>경기철산중</v>
      </c>
      <c r="H17" s="42" t="str">
        <f>[19]결승기록지!$F$12</f>
        <v>27:37.06</v>
      </c>
      <c r="I17" s="40" t="str">
        <f>[19]결승기록지!$C$13</f>
        <v>유정민</v>
      </c>
      <c r="J17" s="41" t="str">
        <f>[19]결승기록지!$E$13</f>
        <v>주례여자중</v>
      </c>
      <c r="K17" s="42" t="str">
        <f>[19]결승기록지!$F$13</f>
        <v>30:24.02</v>
      </c>
      <c r="L17" s="40" t="str">
        <f>[19]결승기록지!$C$14</f>
        <v>김민지</v>
      </c>
      <c r="M17" s="41" t="str">
        <f>[19]결승기록지!$E$14</f>
        <v>경기체육중</v>
      </c>
      <c r="N17" s="42" t="str">
        <f>[19]결승기록지!$F$14</f>
        <v>30:26.33</v>
      </c>
      <c r="O17" s="40"/>
      <c r="P17" s="41"/>
      <c r="Q17" s="42"/>
      <c r="R17" s="40"/>
      <c r="S17" s="41"/>
      <c r="T17" s="42"/>
      <c r="U17" s="40"/>
      <c r="V17" s="41"/>
      <c r="W17" s="42"/>
      <c r="X17" s="40"/>
      <c r="Y17" s="41"/>
      <c r="Z17" s="42"/>
    </row>
    <row r="18" spans="1:26" s="51" customFormat="1" ht="13.5" customHeight="1">
      <c r="A18" s="128">
        <v>3</v>
      </c>
      <c r="B18" s="15" t="s">
        <v>69</v>
      </c>
      <c r="C18" s="40"/>
      <c r="D18" s="41" t="str">
        <f>[20]결승기록지!$E$11</f>
        <v>경기가평중</v>
      </c>
      <c r="E18" s="42" t="str">
        <f>[20]결승기록지!$F$11</f>
        <v>50.71</v>
      </c>
      <c r="F18" s="40"/>
      <c r="G18" s="41" t="str">
        <f>[20]결승기록지!$E$12</f>
        <v>인화여자중</v>
      </c>
      <c r="H18" s="42" t="str">
        <f>[20]결승기록지!$F$12</f>
        <v>50.92</v>
      </c>
      <c r="I18" s="40"/>
      <c r="J18" s="41" t="str">
        <f>[20]결승기록지!$E$13</f>
        <v>가좌여자중</v>
      </c>
      <c r="K18" s="42" t="str">
        <f>[20]결승기록지!$F$13</f>
        <v>55.42</v>
      </c>
      <c r="L18" s="40"/>
      <c r="M18" s="41" t="str">
        <f>[20]결승기록지!$E$14</f>
        <v>영림중</v>
      </c>
      <c r="N18" s="42" t="str">
        <f>[20]결승기록지!$F$14</f>
        <v>56.42</v>
      </c>
      <c r="O18" s="40"/>
      <c r="P18" s="41"/>
      <c r="Q18" s="42"/>
      <c r="R18" s="40"/>
      <c r="S18" s="41"/>
      <c r="T18" s="42"/>
      <c r="U18" s="40"/>
      <c r="V18" s="41"/>
      <c r="W18" s="42"/>
      <c r="X18" s="40"/>
      <c r="Y18" s="41"/>
      <c r="Z18" s="42"/>
    </row>
    <row r="19" spans="1:26" s="51" customFormat="1" ht="13.5" customHeight="1">
      <c r="A19" s="128"/>
      <c r="B19" s="14"/>
      <c r="C19" s="142" t="str">
        <f>[20]결승기록지!$C$11</f>
        <v>윤수빈 김소은 박수빈 김다은</v>
      </c>
      <c r="D19" s="143"/>
      <c r="E19" s="144"/>
      <c r="F19" s="129" t="str">
        <f>[20]결승기록지!$C$12</f>
        <v>박진영 김지원 김도영 김태연</v>
      </c>
      <c r="G19" s="130"/>
      <c r="H19" s="131"/>
      <c r="I19" s="129" t="str">
        <f>[20]결승기록지!$C$13</f>
        <v>안유정 박미애 문지연 박다윤</v>
      </c>
      <c r="J19" s="130"/>
      <c r="K19" s="131"/>
      <c r="L19" s="129" t="str">
        <f>[20]결승기록지!$C$14</f>
        <v>이수민 서희연 손예강 박하현</v>
      </c>
      <c r="M19" s="130"/>
      <c r="N19" s="131"/>
      <c r="R19" s="129"/>
      <c r="S19" s="130"/>
      <c r="T19" s="131"/>
      <c r="U19" s="129"/>
      <c r="V19" s="130"/>
      <c r="W19" s="131"/>
      <c r="X19" s="136"/>
      <c r="Y19" s="137"/>
      <c r="Z19" s="138"/>
    </row>
    <row r="20" spans="1:26" s="51" customFormat="1" ht="13.5" customHeight="1">
      <c r="A20" s="145">
        <v>4</v>
      </c>
      <c r="B20" s="15" t="s">
        <v>70</v>
      </c>
      <c r="C20" s="40"/>
      <c r="D20" s="41" t="str">
        <f>[21]결승기록지!$E$11</f>
        <v>경기산본중</v>
      </c>
      <c r="E20" s="42" t="str">
        <f>[21]결승기록지!$F$11</f>
        <v>4:09.65</v>
      </c>
      <c r="F20" s="40"/>
      <c r="G20" s="41" t="str">
        <f>[21]결승기록지!$E$12</f>
        <v>경기시흥중</v>
      </c>
      <c r="H20" s="42" t="str">
        <f>[21]결승기록지!$F$12</f>
        <v>4:22.19</v>
      </c>
      <c r="I20" s="40"/>
      <c r="J20" s="41" t="str">
        <f>[21]결승기록지!$E$13</f>
        <v>인화여자중</v>
      </c>
      <c r="K20" s="42" t="str">
        <f>[21]결승기록지!$F$13</f>
        <v>4:31.66</v>
      </c>
      <c r="L20" s="40"/>
      <c r="M20" s="41" t="str">
        <f>[21]결승기록지!$E$14</f>
        <v>경기용인중</v>
      </c>
      <c r="N20" s="42" t="str">
        <f>[21]결승기록지!$F$14</f>
        <v>4:37.48</v>
      </c>
      <c r="O20" s="40"/>
      <c r="P20" s="41"/>
      <c r="Q20" s="42"/>
      <c r="R20" s="40"/>
      <c r="S20" s="41"/>
      <c r="T20" s="42"/>
      <c r="U20" s="40"/>
      <c r="V20" s="41"/>
      <c r="W20" s="42"/>
      <c r="X20" s="40"/>
      <c r="Y20" s="41"/>
      <c r="Z20" s="42"/>
    </row>
    <row r="21" spans="1:26" s="51" customFormat="1" ht="13.5" customHeight="1">
      <c r="A21" s="145"/>
      <c r="B21" s="14"/>
      <c r="C21" s="139" t="str">
        <f>[21]결승기록지!$C$11</f>
        <v>서동린 이현진 김아현 김하은</v>
      </c>
      <c r="D21" s="140"/>
      <c r="E21" s="141"/>
      <c r="F21" s="139" t="str">
        <f>[21]결승기록지!$C$12</f>
        <v>최유미 유소은 박보연 이기쁨</v>
      </c>
      <c r="G21" s="140"/>
      <c r="H21" s="141"/>
      <c r="I21" s="139" t="str">
        <f>[21]결승기록지!$C$13</f>
        <v>조아영 김도영 김태연 박호아</v>
      </c>
      <c r="J21" s="140"/>
      <c r="K21" s="141"/>
      <c r="L21" s="139" t="str">
        <f>[21]결승기록지!$C$14</f>
        <v>추명서 신서연 서해빈 성하원</v>
      </c>
      <c r="M21" s="140"/>
      <c r="N21" s="141"/>
      <c r="O21" s="139"/>
      <c r="P21" s="140"/>
      <c r="Q21" s="141"/>
      <c r="R21" s="119"/>
      <c r="S21" s="120"/>
      <c r="T21" s="121"/>
      <c r="U21" s="119"/>
      <c r="V21" s="120"/>
      <c r="W21" s="121"/>
      <c r="X21" s="119"/>
      <c r="Y21" s="120"/>
      <c r="Z21" s="121"/>
    </row>
    <row r="22" spans="1:26" s="51" customFormat="1" ht="13.5" customHeight="1">
      <c r="A22" s="62">
        <v>2</v>
      </c>
      <c r="B22" s="16" t="s">
        <v>80</v>
      </c>
      <c r="C22" s="18" t="str">
        <f>[22]높이!$C$11</f>
        <v>이다인</v>
      </c>
      <c r="D22" s="19" t="str">
        <f>[22]높이!$E$11</f>
        <v>월촌중</v>
      </c>
      <c r="E22" s="79" t="str">
        <f>[22]높이!$F$11</f>
        <v>1.55</v>
      </c>
      <c r="F22" s="18" t="str">
        <f>[22]높이!$C$12</f>
        <v>복시현</v>
      </c>
      <c r="G22" s="19" t="str">
        <f>[22]높이!$E$12</f>
        <v>익산어양중</v>
      </c>
      <c r="H22" s="79" t="str">
        <f>[22]높이!$F$12</f>
        <v>1.50</v>
      </c>
      <c r="I22" s="18" t="str">
        <f>[22]높이!$C$13</f>
        <v>이승민</v>
      </c>
      <c r="J22" s="19" t="str">
        <f>[22]높이!$E$13</f>
        <v>경기체육중</v>
      </c>
      <c r="K22" s="79" t="str">
        <f>[22]높이!$F$13</f>
        <v>1.50</v>
      </c>
      <c r="L22" s="18" t="str">
        <f>[22]높이!$C$14</f>
        <v>이효진</v>
      </c>
      <c r="M22" s="19" t="str">
        <f>[22]높이!$E$14</f>
        <v>인제중</v>
      </c>
      <c r="N22" s="79" t="str">
        <f>[22]높이!$F$14</f>
        <v>1.45</v>
      </c>
      <c r="O22" s="18" t="str">
        <f>[22]높이!$C$15</f>
        <v>전유선</v>
      </c>
      <c r="P22" s="19" t="str">
        <f>[22]높이!$E$15</f>
        <v>경기체육중</v>
      </c>
      <c r="Q22" s="79" t="str">
        <f>[22]높이!$F$15</f>
        <v>1.45</v>
      </c>
      <c r="R22" s="18" t="str">
        <f>[22]높이!$C$16</f>
        <v>권세린</v>
      </c>
      <c r="S22" s="19" t="str">
        <f>[22]높이!$E$16</f>
        <v>강원체육중</v>
      </c>
      <c r="T22" s="79" t="str">
        <f>[22]높이!$F$16</f>
        <v>1.40</v>
      </c>
      <c r="U22" s="18"/>
      <c r="V22" s="19"/>
      <c r="W22" s="20"/>
      <c r="X22" s="18"/>
      <c r="Y22" s="19"/>
      <c r="Z22" s="20"/>
    </row>
    <row r="23" spans="1:26" s="51" customFormat="1" ht="13.5" customHeight="1">
      <c r="A23" s="62"/>
      <c r="B23" s="16" t="s">
        <v>31</v>
      </c>
      <c r="C23" s="85" t="s">
        <v>96</v>
      </c>
      <c r="D23" s="86" t="s">
        <v>96</v>
      </c>
      <c r="E23" s="87" t="s">
        <v>96</v>
      </c>
      <c r="F23" s="18"/>
      <c r="G23" s="19"/>
      <c r="H23" s="20"/>
      <c r="I23" s="21"/>
      <c r="J23" s="22"/>
      <c r="K23" s="23"/>
      <c r="L23" s="21"/>
      <c r="M23" s="22"/>
      <c r="N23" s="23"/>
      <c r="O23" s="21"/>
      <c r="P23" s="22"/>
      <c r="Q23" s="23"/>
      <c r="R23" s="21"/>
      <c r="S23" s="22"/>
      <c r="T23" s="23"/>
      <c r="U23" s="21"/>
      <c r="V23" s="22"/>
      <c r="W23" s="23"/>
      <c r="X23" s="21"/>
      <c r="Y23" s="22"/>
      <c r="Z23" s="23"/>
    </row>
    <row r="24" spans="1:26" s="51" customFormat="1" ht="13.5" customHeight="1">
      <c r="A24" s="128">
        <v>2</v>
      </c>
      <c r="B24" s="15" t="s">
        <v>71</v>
      </c>
      <c r="C24" s="21" t="str">
        <f>[22]멀리!$C$11</f>
        <v>박수빈</v>
      </c>
      <c r="D24" s="22" t="str">
        <f>[22]멀리!$E$11</f>
        <v>경기가평중</v>
      </c>
      <c r="E24" s="23" t="str">
        <f>[22]멀리!$F$11</f>
        <v>5.23</v>
      </c>
      <c r="F24" s="21" t="str">
        <f>[22]멀리!$C$12</f>
        <v>최지윤</v>
      </c>
      <c r="G24" s="22" t="str">
        <f>[22]멀리!$E$12</f>
        <v>경북체육중</v>
      </c>
      <c r="H24" s="23" t="str">
        <f>[22]멀리!$F$12</f>
        <v>4.99</v>
      </c>
      <c r="I24" s="21" t="str">
        <f>[22]멀리!$C$13</f>
        <v>김진영</v>
      </c>
      <c r="J24" s="22" t="str">
        <f>[22]멀리!$E$13</f>
        <v>경기능곡중</v>
      </c>
      <c r="K24" s="23" t="str">
        <f>[22]멀리!$F$13</f>
        <v>4.99</v>
      </c>
      <c r="L24" s="21" t="str">
        <f>[22]멀리!$C$14</f>
        <v>이희령</v>
      </c>
      <c r="M24" s="22" t="str">
        <f>[22]멀리!$E$14</f>
        <v>강원체육중</v>
      </c>
      <c r="N24" s="23" t="str">
        <f>[22]멀리!$F$14</f>
        <v>4.95</v>
      </c>
      <c r="O24" s="21" t="str">
        <f>[22]멀리!$C$15</f>
        <v>이진</v>
      </c>
      <c r="P24" s="22" t="str">
        <f>[5]결승기록지!$E$15</f>
        <v>함양중</v>
      </c>
      <c r="Q24" s="23" t="str">
        <f>[22]멀리!$F$15</f>
        <v>4.54</v>
      </c>
      <c r="R24" s="21" t="str">
        <f>[22]멀리!$C$16</f>
        <v>오세희</v>
      </c>
      <c r="S24" s="22" t="str">
        <f>[22]멀리!$E$16</f>
        <v>경기능곡중</v>
      </c>
      <c r="T24" s="23" t="str">
        <f>[22]멀리!$F$16</f>
        <v>4.50</v>
      </c>
      <c r="U24" s="21" t="str">
        <f>[22]멀리!$C$17</f>
        <v>오소현</v>
      </c>
      <c r="V24" s="22" t="str">
        <f>[22]멀리!$E$17</f>
        <v>경기금오중</v>
      </c>
      <c r="W24" s="23" t="str">
        <f>[22]멀리!$F$17</f>
        <v>3.91</v>
      </c>
      <c r="X24" s="21"/>
      <c r="Y24" s="22"/>
      <c r="Z24" s="23"/>
    </row>
    <row r="25" spans="1:26" s="51" customFormat="1" ht="13.5" customHeight="1">
      <c r="A25" s="128"/>
      <c r="B25" s="14" t="s">
        <v>13</v>
      </c>
      <c r="C25" s="47"/>
      <c r="D25" s="48" t="str">
        <f>[22]멀리!$G$11</f>
        <v>0.9</v>
      </c>
      <c r="E25" s="49"/>
      <c r="F25" s="47"/>
      <c r="G25" s="48" t="str">
        <f>[22]멀리!$G$12</f>
        <v>0.6</v>
      </c>
      <c r="H25" s="49"/>
      <c r="I25" s="47"/>
      <c r="J25" s="48" t="str">
        <f>[22]멀리!$G$13</f>
        <v>0.7</v>
      </c>
      <c r="K25" s="49"/>
      <c r="L25" s="47"/>
      <c r="M25" s="48" t="str">
        <f>[22]멀리!$G$14</f>
        <v>-1.6</v>
      </c>
      <c r="N25" s="49"/>
      <c r="O25" s="47"/>
      <c r="P25" s="48" t="str">
        <f>[22]멀리!$G$15</f>
        <v>-1.1</v>
      </c>
      <c r="Q25" s="49"/>
      <c r="R25" s="47"/>
      <c r="S25" s="48" t="str">
        <f>[22]멀리!$G$16</f>
        <v>1.5</v>
      </c>
      <c r="T25" s="49"/>
      <c r="U25" s="47"/>
      <c r="V25" s="48" t="str">
        <f>[22]멀리!$G$17</f>
        <v>1.1</v>
      </c>
      <c r="W25" s="49"/>
      <c r="X25" s="47"/>
      <c r="Y25" s="48"/>
      <c r="Z25" s="49"/>
    </row>
    <row r="26" spans="1:26" s="51" customFormat="1" ht="13.5" customHeight="1">
      <c r="A26" s="128">
        <v>3</v>
      </c>
      <c r="B26" s="15" t="s">
        <v>68</v>
      </c>
      <c r="C26" s="21" t="str">
        <f>[22]세단!$C$11</f>
        <v>김진영</v>
      </c>
      <c r="D26" s="22" t="str">
        <f>[22]세단!$E$11</f>
        <v>경기능곡중</v>
      </c>
      <c r="E26" s="23" t="str">
        <f>[22]세단!$F$11</f>
        <v>10.96</v>
      </c>
      <c r="F26" s="21" t="str">
        <f>[22]세단!$C$12</f>
        <v>박수빈</v>
      </c>
      <c r="G26" s="22" t="str">
        <f>[22]세단!$E$12</f>
        <v>경기가평중</v>
      </c>
      <c r="H26" s="23" t="str">
        <f>[22]세단!$F$12</f>
        <v>10.86</v>
      </c>
      <c r="I26" s="21" t="str">
        <f>[22]세단!$C$13</f>
        <v>배영인</v>
      </c>
      <c r="J26" s="22" t="str">
        <f>[22]세단!$E$13</f>
        <v>김천한일여자중</v>
      </c>
      <c r="K26" s="23" t="str">
        <f>[22]세단!$F$13</f>
        <v>10.41</v>
      </c>
      <c r="L26" s="21" t="str">
        <f>[22]세단!$C$14</f>
        <v>오세희</v>
      </c>
      <c r="M26" s="22" t="str">
        <f>[22]세단!$E$14</f>
        <v>경기능곡중</v>
      </c>
      <c r="N26" s="23" t="str">
        <f>[22]세단!$F$14</f>
        <v>10.07</v>
      </c>
      <c r="O26" s="21" t="str">
        <f>[22]세단!$C$15</f>
        <v>최유미</v>
      </c>
      <c r="P26" s="22" t="str">
        <f>[22]세단!$E$15</f>
        <v>경기시흥중</v>
      </c>
      <c r="Q26" s="23" t="str">
        <f>[22]세단!$F$15</f>
        <v>9.97</v>
      </c>
      <c r="R26" s="21"/>
      <c r="S26" s="22"/>
      <c r="T26" s="23"/>
      <c r="U26" s="21"/>
      <c r="V26" s="22"/>
      <c r="W26" s="23"/>
      <c r="X26" s="21"/>
      <c r="Y26" s="22"/>
      <c r="Z26" s="23"/>
    </row>
    <row r="27" spans="1:26" s="51" customFormat="1" ht="13.5" customHeight="1">
      <c r="A27" s="128"/>
      <c r="B27" s="14" t="s">
        <v>13</v>
      </c>
      <c r="C27" s="47"/>
      <c r="D27" s="48" t="str">
        <f>[22]세단!$G$11</f>
        <v>1.1</v>
      </c>
      <c r="E27" s="82"/>
      <c r="F27" s="47"/>
      <c r="G27" s="48" t="str">
        <f>[22]세단!$G$12</f>
        <v>1.4</v>
      </c>
      <c r="H27" s="82"/>
      <c r="I27" s="47"/>
      <c r="J27" s="48" t="str">
        <f>[22]세단!$G$13</f>
        <v>-2.3</v>
      </c>
      <c r="K27" s="82"/>
      <c r="L27" s="47"/>
      <c r="M27" s="48" t="str">
        <f>[22]세단!$G$14</f>
        <v>-0.0</v>
      </c>
      <c r="N27" s="82"/>
      <c r="O27" s="47"/>
      <c r="P27" s="48" t="str">
        <f>[22]세단!$G$15</f>
        <v>-1.7</v>
      </c>
      <c r="Q27" s="82"/>
      <c r="R27" s="47"/>
      <c r="S27" s="48"/>
      <c r="T27" s="82"/>
      <c r="U27" s="47"/>
      <c r="V27" s="48"/>
      <c r="W27" s="82"/>
      <c r="X27" s="47"/>
      <c r="Y27" s="48"/>
      <c r="Z27" s="49"/>
    </row>
    <row r="28" spans="1:26" s="51" customFormat="1" ht="13.5" customHeight="1">
      <c r="A28" s="61">
        <v>2</v>
      </c>
      <c r="B28" s="16" t="s">
        <v>72</v>
      </c>
      <c r="C28" s="18" t="str">
        <f>[22]포환!$C$11</f>
        <v>박소담</v>
      </c>
      <c r="D28" s="19" t="str">
        <f>[22]포환!$E$11</f>
        <v>경기철산중</v>
      </c>
      <c r="E28" s="20" t="str">
        <f>[22]포환!$F$11</f>
        <v>12.65</v>
      </c>
      <c r="F28" s="18" t="str">
        <f>[22]포환!$C$12</f>
        <v>주형원</v>
      </c>
      <c r="G28" s="19" t="str">
        <f>[22]포환!$E$12</f>
        <v>경기철산중</v>
      </c>
      <c r="H28" s="20" t="str">
        <f>[22]포환!$F$12</f>
        <v>11.73</v>
      </c>
      <c r="I28" s="18" t="str">
        <f>[22]포환!$C$13</f>
        <v>신유진</v>
      </c>
      <c r="J28" s="19" t="str">
        <f>[22]포환!$E$13</f>
        <v>경기체육중</v>
      </c>
      <c r="K28" s="20" t="str">
        <f>[22]포환!$F$13</f>
        <v>10.96</v>
      </c>
      <c r="L28" s="18" t="str">
        <f>[22]포환!$C$14</f>
        <v>박지현</v>
      </c>
      <c r="M28" s="19" t="str">
        <f>[22]포환!$E$14</f>
        <v>주례여자중</v>
      </c>
      <c r="N28" s="20" t="str">
        <f>[22]포환!$F$14</f>
        <v>10.59</v>
      </c>
      <c r="O28" s="18" t="str">
        <f>[22]포환!$C$15</f>
        <v>김예빈</v>
      </c>
      <c r="P28" s="19" t="str">
        <f>[22]포환!$E$15</f>
        <v>경기철산중</v>
      </c>
      <c r="Q28" s="20" t="str">
        <f>[22]포환!$F$15</f>
        <v>10.15</v>
      </c>
      <c r="R28" s="18" t="str">
        <f>[22]포환!$C$16</f>
        <v>오영인</v>
      </c>
      <c r="S28" s="19" t="str">
        <f>[22]포환!$E$16</f>
        <v>성보중</v>
      </c>
      <c r="T28" s="20" t="str">
        <f>[22]포환!$F$16</f>
        <v>8.97</v>
      </c>
      <c r="U28" s="18" t="str">
        <f>[22]포환!$C$17</f>
        <v>김규리</v>
      </c>
      <c r="V28" s="19" t="str">
        <f>[22]포환!$E$17</f>
        <v>경기시흥중</v>
      </c>
      <c r="W28" s="20" t="str">
        <f>[22]포환!$F$17</f>
        <v>8.27</v>
      </c>
      <c r="X28" s="18" t="str">
        <f>[22]포환!$C$18</f>
        <v>이나현</v>
      </c>
      <c r="Y28" s="19" t="str">
        <f>[22]포환!$E$18</f>
        <v>인화여자중</v>
      </c>
      <c r="Z28" s="20" t="str">
        <f>[22]포환!$F$18</f>
        <v>7.36</v>
      </c>
    </row>
    <row r="29" spans="1:26" s="51" customFormat="1" ht="13.5" customHeight="1">
      <c r="A29" s="61">
        <v>1</v>
      </c>
      <c r="B29" s="16" t="s">
        <v>74</v>
      </c>
      <c r="C29" s="60" t="str">
        <f>[22]원반!$C$11</f>
        <v>신유진</v>
      </c>
      <c r="D29" s="50" t="str">
        <f>[22]원반!$E$11</f>
        <v>경기체육중</v>
      </c>
      <c r="E29" s="19" t="str">
        <f>[22]원반!$F$11</f>
        <v>32.95</v>
      </c>
      <c r="F29" s="60" t="str">
        <f>[22]원반!$C$12</f>
        <v>염다혜</v>
      </c>
      <c r="G29" s="50" t="str">
        <f>[22]원반!$E$11</f>
        <v>경기체육중</v>
      </c>
      <c r="H29" s="19">
        <f>[22]원반!$F$12</f>
        <v>32.619999999999997</v>
      </c>
      <c r="I29" s="60" t="str">
        <f>[22]원반!$C$13</f>
        <v>심명진</v>
      </c>
      <c r="J29" s="50" t="str">
        <f>[22]원반!$E$13</f>
        <v>울산스포츠과학중</v>
      </c>
      <c r="K29" s="19" t="str">
        <f>[22]원반!$F$13</f>
        <v>32.17</v>
      </c>
      <c r="L29" s="60" t="str">
        <f>[22]원반!$C$14</f>
        <v>임은경</v>
      </c>
      <c r="M29" s="50" t="str">
        <f>[22]원반!$E$14</f>
        <v>월배중</v>
      </c>
      <c r="N29" s="19" t="str">
        <f>[22]원반!$F$14</f>
        <v>30.76</v>
      </c>
      <c r="O29" s="60" t="str">
        <f>[22]원반!$C$15</f>
        <v>정혜리</v>
      </c>
      <c r="P29" s="50" t="str">
        <f>[22]원반!$E$15</f>
        <v>강원체육중</v>
      </c>
      <c r="Q29" s="19" t="str">
        <f>[22]원반!$F$15</f>
        <v>25.29</v>
      </c>
      <c r="R29" s="60" t="str">
        <f>[22]원반!$C$16</f>
        <v>주형원</v>
      </c>
      <c r="S29" s="50" t="str">
        <f>[22]원반!$E$16</f>
        <v>경기철산중</v>
      </c>
      <c r="T29" s="19" t="str">
        <f>[22]원반!$F$16</f>
        <v>21.26</v>
      </c>
      <c r="U29" s="60" t="str">
        <f>[22]원반!$C$17</f>
        <v>박기현</v>
      </c>
      <c r="V29" s="50" t="str">
        <f>[22]원반!$E$17</f>
        <v>경기동부중</v>
      </c>
      <c r="W29" s="19" t="str">
        <f>[22]원반!$F$17</f>
        <v>18.71</v>
      </c>
      <c r="X29" s="60"/>
      <c r="Y29" s="50"/>
      <c r="Z29" s="75"/>
    </row>
    <row r="30" spans="1:26" s="51" customFormat="1" ht="13.5" customHeight="1">
      <c r="A30" s="61">
        <v>4</v>
      </c>
      <c r="B30" s="16" t="s">
        <v>73</v>
      </c>
      <c r="C30" s="33" t="str">
        <f>[22]투창!$C$11</f>
        <v>최가희</v>
      </c>
      <c r="D30" s="34" t="str">
        <f>[22]투창!$E$11</f>
        <v>강원체육중</v>
      </c>
      <c r="E30" s="35" t="str">
        <f>[22]투창!$F$11</f>
        <v>41.45</v>
      </c>
      <c r="F30" s="33" t="str">
        <f>[22]투창!$C$12</f>
        <v>김원우</v>
      </c>
      <c r="G30" s="34" t="str">
        <f>[22]투창!$E$12</f>
        <v>월촌중</v>
      </c>
      <c r="H30" s="35" t="str">
        <f>[22]투창!$F$12</f>
        <v>31.53</v>
      </c>
      <c r="I30" s="33" t="str">
        <f>[22]투창!$C$13</f>
        <v>임혜영</v>
      </c>
      <c r="J30" s="34" t="str">
        <f>[22]투창!$E$13</f>
        <v>합포중</v>
      </c>
      <c r="K30" s="78" t="str">
        <f>[22]투창!$F$13</f>
        <v>29.92</v>
      </c>
      <c r="L30" s="33" t="str">
        <f>[22]투창!$C$14</f>
        <v>김수현</v>
      </c>
      <c r="M30" s="34" t="str">
        <f>[22]투창!$E$14</f>
        <v>삼척여자중</v>
      </c>
      <c r="N30" s="35" t="str">
        <f>[22]투창!$F$14</f>
        <v>26.02</v>
      </c>
      <c r="O30" s="33" t="str">
        <f>[22]투창!$C$15</f>
        <v>윤예림</v>
      </c>
      <c r="P30" s="34" t="str">
        <f>[22]투창!$E$15</f>
        <v>경기체육중</v>
      </c>
      <c r="Q30" s="35" t="str">
        <f>[22]투창!$F$15</f>
        <v>22.81</v>
      </c>
      <c r="R30" s="33" t="str">
        <f>[22]투창!$C$16</f>
        <v>전현서</v>
      </c>
      <c r="S30" s="34" t="str">
        <f>[22]투창!$E$16</f>
        <v>경기금오중</v>
      </c>
      <c r="T30" s="35" t="str">
        <f>[22]투창!$F$16</f>
        <v>22.36</v>
      </c>
      <c r="U30" s="33" t="str">
        <f>[22]투창!$C$17</f>
        <v>조유진</v>
      </c>
      <c r="V30" s="34" t="str">
        <f>[22]투창!$E$17</f>
        <v>경기금오중</v>
      </c>
      <c r="W30" s="35" t="str">
        <f>[22]투창!$F$17</f>
        <v>14.70</v>
      </c>
      <c r="X30" s="33"/>
      <c r="Y30" s="34"/>
      <c r="Z30" s="35"/>
    </row>
    <row r="31" spans="1:26" s="51" customFormat="1" ht="13.5" customHeight="1">
      <c r="A31" s="61">
        <v>4</v>
      </c>
      <c r="B31" s="16" t="s">
        <v>67</v>
      </c>
      <c r="C31" s="33" t="str">
        <f>'[22]5종경기'!$C$11</f>
        <v>변영주</v>
      </c>
      <c r="D31" s="34" t="str">
        <f>'[22]5종경기'!$E$11</f>
        <v>합포중</v>
      </c>
      <c r="E31" s="35" t="str">
        <f>'[22]5종경기'!$F$11</f>
        <v>3,408점</v>
      </c>
      <c r="F31" s="33" t="str">
        <f>'[22]5종경기'!$C$12</f>
        <v>김솔기</v>
      </c>
      <c r="G31" s="34" t="str">
        <f>'[22]5종경기'!$E$12</f>
        <v>인화여자중</v>
      </c>
      <c r="H31" s="35" t="str">
        <f>'[22]5종경기'!$F$12</f>
        <v>2,883점</v>
      </c>
      <c r="I31" s="33" t="str">
        <f>'[22]5종경기'!$C$13</f>
        <v>이효진</v>
      </c>
      <c r="J31" s="34" t="str">
        <f>'[22]5종경기'!$E$13</f>
        <v>인제중</v>
      </c>
      <c r="K31" s="35" t="str">
        <f>'[22]5종경기'!$F$13</f>
        <v>2,305점</v>
      </c>
      <c r="L31" s="33" t="str">
        <f>'[22]5종경기'!$C$14</f>
        <v>조아영</v>
      </c>
      <c r="M31" s="34" t="str">
        <f>'[22]5종경기'!$E$14</f>
        <v>인화여자중</v>
      </c>
      <c r="N31" s="35" t="str">
        <f>'[22]5종경기'!$F$14</f>
        <v>1,747점</v>
      </c>
      <c r="O31" s="33" t="str">
        <f>'[22]5종경기'!$C$15</f>
        <v>박호아</v>
      </c>
      <c r="P31" s="34" t="str">
        <f>'[22]5종경기'!$E$15</f>
        <v>인화여자중</v>
      </c>
      <c r="Q31" s="35" t="str">
        <f>'[22]5종경기'!$F$15</f>
        <v>1,647점</v>
      </c>
      <c r="R31" s="33" t="str">
        <f>'[22]5종경기'!$C$16</f>
        <v>유지민</v>
      </c>
      <c r="S31" s="34" t="str">
        <f>'[22]5종경기'!$E$16</f>
        <v>인화여자중</v>
      </c>
      <c r="T31" s="35" t="str">
        <f>'[22]5종경기'!$F$16</f>
        <v>1,298점</v>
      </c>
      <c r="U31" s="33"/>
      <c r="V31" s="34"/>
      <c r="W31" s="35"/>
      <c r="X31" s="33"/>
      <c r="Y31" s="34"/>
      <c r="Z31" s="35"/>
    </row>
    <row r="32" spans="1:26" s="51" customFormat="1" ht="13.5" customHeight="1">
      <c r="A32" s="64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s="9" customFormat="1" ht="14.25" customHeight="1">
      <c r="A33" s="64"/>
      <c r="B33" s="11" t="s">
        <v>85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64"/>
    </row>
    <row r="35" spans="1:26">
      <c r="A35" s="64"/>
    </row>
  </sheetData>
  <mergeCells count="22">
    <mergeCell ref="A7:A8"/>
    <mergeCell ref="A20:A21"/>
    <mergeCell ref="A26:A27"/>
    <mergeCell ref="A18:A19"/>
    <mergeCell ref="A15:A16"/>
    <mergeCell ref="A9:A10"/>
    <mergeCell ref="A24:A25"/>
    <mergeCell ref="I19:K19"/>
    <mergeCell ref="X19:Z19"/>
    <mergeCell ref="O21:Q21"/>
    <mergeCell ref="E2:T2"/>
    <mergeCell ref="U19:W19"/>
    <mergeCell ref="L21:N21"/>
    <mergeCell ref="C21:E21"/>
    <mergeCell ref="F21:H21"/>
    <mergeCell ref="I21:K21"/>
    <mergeCell ref="B3:C3"/>
    <mergeCell ref="C19:E19"/>
    <mergeCell ref="F19:H19"/>
    <mergeCell ref="F3:S3"/>
    <mergeCell ref="L19:N19"/>
    <mergeCell ref="R19:T19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7"/>
  <sheetViews>
    <sheetView view="pageBreakPreview" zoomScale="118" zoomScaleSheetLayoutView="118" workbookViewId="0">
      <selection activeCell="E2" sqref="E2:T2"/>
    </sheetView>
  </sheetViews>
  <sheetFormatPr defaultRowHeight="13.5"/>
  <cols>
    <col min="1" max="1" width="2.3320312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62"/>
      <c r="B2" s="10"/>
      <c r="C2" s="10"/>
      <c r="D2" s="10"/>
      <c r="E2" s="132" t="s">
        <v>86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84</v>
      </c>
      <c r="V2" s="58"/>
      <c r="W2" s="58"/>
      <c r="X2" s="58"/>
      <c r="Y2" s="58"/>
      <c r="Z2" s="58"/>
    </row>
    <row r="3" spans="1:26" s="9" customFormat="1" ht="14.25" thickTop="1">
      <c r="A3" s="62"/>
      <c r="B3" s="146"/>
      <c r="C3" s="146"/>
      <c r="D3" s="10"/>
      <c r="E3" s="10"/>
      <c r="F3" s="134" t="s">
        <v>87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2"/>
      <c r="B4" s="12"/>
      <c r="C4" s="12"/>
      <c r="D4" s="10"/>
      <c r="E4" s="10"/>
      <c r="F4" s="12"/>
      <c r="G4" s="101"/>
      <c r="H4" s="101"/>
      <c r="I4" s="39"/>
      <c r="J4" s="39"/>
      <c r="K4" s="39"/>
      <c r="L4" s="101"/>
      <c r="M4" s="12"/>
      <c r="N4" s="12"/>
      <c r="O4" s="12"/>
      <c r="P4" s="12"/>
      <c r="Q4" s="12"/>
      <c r="R4" s="12"/>
      <c r="S4" s="12"/>
      <c r="T4" s="10"/>
      <c r="U4" s="10"/>
      <c r="V4" s="10"/>
      <c r="W4" s="10"/>
      <c r="X4" s="10"/>
      <c r="Y4" s="10"/>
      <c r="Z4" s="10"/>
    </row>
    <row r="5" spans="1:26" ht="18" customHeight="1">
      <c r="B5" s="135" t="s">
        <v>63</v>
      </c>
      <c r="C5" s="135"/>
      <c r="D5" s="135"/>
      <c r="E5" s="1"/>
      <c r="F5" s="1"/>
      <c r="G5" s="102"/>
      <c r="H5" s="102"/>
      <c r="I5" s="39"/>
      <c r="J5" s="39"/>
      <c r="K5" s="39"/>
      <c r="L5" s="102"/>
      <c r="M5" s="46"/>
      <c r="N5" s="46"/>
      <c r="O5" s="4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45</v>
      </c>
      <c r="C6" s="2"/>
      <c r="D6" s="3" t="s">
        <v>46</v>
      </c>
      <c r="E6" s="4"/>
      <c r="F6" s="2"/>
      <c r="G6" s="3" t="s">
        <v>47</v>
      </c>
      <c r="H6" s="103"/>
      <c r="I6" s="103"/>
      <c r="J6" s="103" t="s">
        <v>48</v>
      </c>
      <c r="K6" s="103"/>
      <c r="L6" s="3"/>
      <c r="M6" s="3" t="s">
        <v>49</v>
      </c>
      <c r="N6" s="4"/>
      <c r="O6" s="2"/>
      <c r="P6" s="3" t="s">
        <v>50</v>
      </c>
      <c r="Q6" s="4"/>
      <c r="R6" s="2"/>
      <c r="S6" s="3" t="s">
        <v>51</v>
      </c>
      <c r="T6" s="4"/>
      <c r="U6" s="2"/>
      <c r="V6" s="3" t="s">
        <v>52</v>
      </c>
      <c r="W6" s="4"/>
      <c r="X6" s="2"/>
      <c r="Y6" s="3" t="s">
        <v>53</v>
      </c>
      <c r="Z6" s="4"/>
    </row>
    <row r="7" spans="1:26" ht="14.25" thickBot="1">
      <c r="B7" s="6" t="s">
        <v>54</v>
      </c>
      <c r="C7" s="5" t="s">
        <v>55</v>
      </c>
      <c r="D7" s="5" t="s">
        <v>56</v>
      </c>
      <c r="E7" s="5" t="s">
        <v>57</v>
      </c>
      <c r="F7" s="5" t="s">
        <v>55</v>
      </c>
      <c r="G7" s="104" t="s">
        <v>56</v>
      </c>
      <c r="H7" s="5" t="s">
        <v>57</v>
      </c>
      <c r="I7" s="5" t="s">
        <v>55</v>
      </c>
      <c r="J7" s="5" t="s">
        <v>56</v>
      </c>
      <c r="K7" s="5" t="s">
        <v>57</v>
      </c>
      <c r="L7" s="105" t="s">
        <v>55</v>
      </c>
      <c r="M7" s="5" t="s">
        <v>56</v>
      </c>
      <c r="N7" s="5" t="s">
        <v>57</v>
      </c>
      <c r="O7" s="5" t="s">
        <v>55</v>
      </c>
      <c r="P7" s="5" t="s">
        <v>56</v>
      </c>
      <c r="Q7" s="5" t="s">
        <v>57</v>
      </c>
      <c r="R7" s="5" t="s">
        <v>55</v>
      </c>
      <c r="S7" s="5" t="s">
        <v>56</v>
      </c>
      <c r="T7" s="5" t="s">
        <v>57</v>
      </c>
      <c r="U7" s="5" t="s">
        <v>55</v>
      </c>
      <c r="V7" s="5" t="s">
        <v>56</v>
      </c>
      <c r="W7" s="5" t="s">
        <v>57</v>
      </c>
      <c r="X7" s="5" t="s">
        <v>55</v>
      </c>
      <c r="Y7" s="5" t="s">
        <v>56</v>
      </c>
      <c r="Z7" s="5" t="s">
        <v>57</v>
      </c>
    </row>
    <row r="8" spans="1:26" s="52" customFormat="1" ht="13.5" customHeight="1" thickTop="1">
      <c r="A8" s="128">
        <v>4</v>
      </c>
      <c r="B8" s="25" t="s">
        <v>58</v>
      </c>
      <c r="C8" s="36" t="str">
        <f>[23]결승기록지!$C$11</f>
        <v>원민혁</v>
      </c>
      <c r="D8" s="37" t="str">
        <f>[23]결승기록지!$E$11</f>
        <v>온양용화중</v>
      </c>
      <c r="E8" s="38" t="str">
        <f>[23]결승기록지!$F$11</f>
        <v>11.82</v>
      </c>
      <c r="F8" s="36" t="str">
        <f>[23]결승기록지!$C$12</f>
        <v>손지원</v>
      </c>
      <c r="G8" s="37" t="str">
        <f>[23]결승기록지!$E$12</f>
        <v>경기능곡중</v>
      </c>
      <c r="H8" s="38" t="str">
        <f>[23]결승기록지!$F$12</f>
        <v>11.95</v>
      </c>
      <c r="I8" s="36" t="str">
        <f>[23]결승기록지!$C$13</f>
        <v>이동호</v>
      </c>
      <c r="J8" s="37" t="str">
        <f>[23]결승기록지!$E$13</f>
        <v>경기금파중</v>
      </c>
      <c r="K8" s="38" t="str">
        <f>[23]결승기록지!$F$13</f>
        <v>12.05</v>
      </c>
      <c r="L8" s="36" t="str">
        <f>[23]결승기록지!$C$14</f>
        <v>최태영</v>
      </c>
      <c r="M8" s="37" t="str">
        <f>[23]결승기록지!$E$14</f>
        <v>경기체육중</v>
      </c>
      <c r="N8" s="38" t="str">
        <f>[23]결승기록지!$F$14</f>
        <v>12.11</v>
      </c>
      <c r="O8" s="36" t="str">
        <f>[23]결승기록지!$C$15</f>
        <v>송찬희</v>
      </c>
      <c r="P8" s="37" t="str">
        <f>[23]결승기록지!$E$15</f>
        <v>동방중</v>
      </c>
      <c r="Q8" s="38" t="str">
        <f>[23]결승기록지!$F$15</f>
        <v>12.14</v>
      </c>
      <c r="R8" s="36" t="str">
        <f>[23]결승기록지!$C$16</f>
        <v>이용헌</v>
      </c>
      <c r="S8" s="37" t="str">
        <f>[23]결승기록지!$E$16</f>
        <v>성남동중</v>
      </c>
      <c r="T8" s="38" t="str">
        <f>[23]결승기록지!$F$16</f>
        <v>12.49</v>
      </c>
      <c r="U8" s="36" t="str">
        <f>[23]결승기록지!$C$17</f>
        <v>김규섭</v>
      </c>
      <c r="V8" s="37" t="str">
        <f>[23]결승기록지!$E$17</f>
        <v>월촌중</v>
      </c>
      <c r="W8" s="38" t="str">
        <f>[23]결승기록지!$F$17</f>
        <v>12.50</v>
      </c>
      <c r="X8" s="36" t="str">
        <f>[23]결승기록지!$C$18</f>
        <v>유형욱</v>
      </c>
      <c r="Y8" s="37" t="str">
        <f>[23]결승기록지!$E$18</f>
        <v>경기문산수억중</v>
      </c>
      <c r="Z8" s="38" t="str">
        <f>[23]결승기록지!$F$18</f>
        <v>12.59</v>
      </c>
    </row>
    <row r="9" spans="1:26" s="52" customFormat="1" ht="13.5" customHeight="1">
      <c r="A9" s="128"/>
      <c r="B9" s="24" t="s">
        <v>61</v>
      </c>
      <c r="C9" s="29"/>
      <c r="D9" s="88" t="str">
        <f>[23]결승기록지!$G$8</f>
        <v>-0.6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</row>
    <row r="10" spans="1:26" s="52" customFormat="1" ht="13.5" customHeight="1">
      <c r="A10" s="61">
        <v>3</v>
      </c>
      <c r="B10" s="16" t="s">
        <v>44</v>
      </c>
      <c r="C10" s="33" t="str">
        <f>[24]결승기록지!$C$11</f>
        <v>조휘인</v>
      </c>
      <c r="D10" s="34" t="str">
        <f>[24]결승기록지!$E$11</f>
        <v>경기덕계중</v>
      </c>
      <c r="E10" s="35" t="str">
        <f>[24]결승기록지!$F$11</f>
        <v>54.09</v>
      </c>
      <c r="F10" s="33" t="str">
        <f>[24]결승기록지!$C$12</f>
        <v>김승우</v>
      </c>
      <c r="G10" s="34" t="str">
        <f>[24]결승기록지!$E$12</f>
        <v>광명북중</v>
      </c>
      <c r="H10" s="35" t="str">
        <f>[24]결승기록지!$F$12</f>
        <v>56.15</v>
      </c>
      <c r="I10" s="33" t="str">
        <f>[24]결승기록지!$C$13</f>
        <v>김대성</v>
      </c>
      <c r="J10" s="34" t="str">
        <f>[24]결승기록지!$E$13</f>
        <v>경기송운중</v>
      </c>
      <c r="K10" s="35" t="str">
        <f>[24]결승기록지!$F$13</f>
        <v>56.70</v>
      </c>
      <c r="L10" s="33" t="str">
        <f>[24]결승기록지!$C$14</f>
        <v>신현서</v>
      </c>
      <c r="M10" s="34" t="str">
        <f>[24]결승기록지!$E$14</f>
        <v>경기체육중</v>
      </c>
      <c r="N10" s="35" t="str">
        <f>[24]결승기록지!$F$14</f>
        <v>57.89</v>
      </c>
      <c r="O10" s="33" t="str">
        <f>[24]결승기록지!$C$15</f>
        <v>신지홍</v>
      </c>
      <c r="P10" s="34" t="str">
        <f>[24]결승기록지!$E$15</f>
        <v>경기대경중</v>
      </c>
      <c r="Q10" s="35" t="str">
        <f>[24]결승기록지!$F$15</f>
        <v>59.43</v>
      </c>
      <c r="R10" s="33" t="str">
        <f>[24]결승기록지!$C$16</f>
        <v>유현석</v>
      </c>
      <c r="S10" s="34" t="str">
        <f>[24]결승기록지!$E$16</f>
        <v>경기수성중</v>
      </c>
      <c r="T10" s="35" t="str">
        <f>[24]결승기록지!$F$16</f>
        <v>1:00.83</v>
      </c>
      <c r="U10" s="33" t="str">
        <f>[24]결승기록지!$C$17</f>
        <v>조민혁</v>
      </c>
      <c r="V10" s="34" t="str">
        <f>[24]결승기록지!$E$17</f>
        <v>인천당하중</v>
      </c>
      <c r="W10" s="35" t="str">
        <f>[24]결승기록지!$F$17</f>
        <v>1:01.74</v>
      </c>
      <c r="X10" s="33" t="str">
        <f>[24]결승기록지!$C$18</f>
        <v>임명섭</v>
      </c>
      <c r="Y10" s="34" t="str">
        <f>[24]결승기록지!$E$18</f>
        <v>경기와동중</v>
      </c>
      <c r="Z10" s="35" t="str">
        <f>[24]결승기록지!$F$18</f>
        <v>1:06.04</v>
      </c>
    </row>
    <row r="11" spans="1:26" s="52" customFormat="1" ht="13.5" customHeight="1">
      <c r="A11" s="61">
        <v>2</v>
      </c>
      <c r="B11" s="25" t="s">
        <v>78</v>
      </c>
      <c r="C11" s="36" t="str">
        <f>[25]결승기록지!$C$11</f>
        <v>이주석</v>
      </c>
      <c r="D11" s="37" t="str">
        <f>[25]결승기록지!$E$11</f>
        <v>온양용화중</v>
      </c>
      <c r="E11" s="35" t="str">
        <f>[25]결승기록지!$F$11</f>
        <v>2:12.40</v>
      </c>
      <c r="F11" s="36" t="str">
        <f>[25]결승기록지!$C$12</f>
        <v>서여민</v>
      </c>
      <c r="G11" s="37" t="str">
        <f>[25]결승기록지!$E$12</f>
        <v>전라중</v>
      </c>
      <c r="H11" s="35" t="str">
        <f>[25]결승기록지!$F$12</f>
        <v>2:12.86</v>
      </c>
      <c r="I11" s="36" t="str">
        <f>[25]결승기록지!$C$13</f>
        <v>이한비</v>
      </c>
      <c r="J11" s="37" t="str">
        <f>[25]결승기록지!$E$13</f>
        <v>음성중</v>
      </c>
      <c r="K11" s="35" t="str">
        <f>[25]결승기록지!$F$13</f>
        <v>2:15.29</v>
      </c>
      <c r="L11" s="36" t="str">
        <f>[25]결승기록지!$C$14</f>
        <v>이승규</v>
      </c>
      <c r="M11" s="37" t="str">
        <f>[25]결승기록지!$E$14</f>
        <v>금암중</v>
      </c>
      <c r="N11" s="35" t="str">
        <f>[25]결승기록지!$F$14</f>
        <v>2:16.01</v>
      </c>
      <c r="O11" s="36" t="str">
        <f>[25]결승기록지!$C$15</f>
        <v>이범수</v>
      </c>
      <c r="P11" s="37" t="str">
        <f>[25]결승기록지!$E$15</f>
        <v>광명북중</v>
      </c>
      <c r="Q11" s="35" t="str">
        <f>[25]결승기록지!$F$15</f>
        <v>2:18.79</v>
      </c>
      <c r="R11" s="36" t="str">
        <f>[25]결승기록지!$C$16</f>
        <v>안희성</v>
      </c>
      <c r="S11" s="37" t="str">
        <f>[25]결승기록지!$E$16</f>
        <v>경기금파중</v>
      </c>
      <c r="T11" s="35" t="str">
        <f>[25]결승기록지!$F$16</f>
        <v>2:21.02</v>
      </c>
      <c r="U11" s="36" t="str">
        <f>[25]결승기록지!$C$17</f>
        <v>이재형</v>
      </c>
      <c r="V11" s="37" t="str">
        <f>[25]결승기록지!$E$17</f>
        <v>경기용인중</v>
      </c>
      <c r="W11" s="35" t="str">
        <f>[25]결승기록지!$F$17</f>
        <v>2:21.94</v>
      </c>
      <c r="X11" s="36" t="str">
        <f>[25]결승기록지!$C$18</f>
        <v>조훈민</v>
      </c>
      <c r="Y11" s="37" t="str">
        <f>[25]결승기록지!$E$18</f>
        <v>성보중</v>
      </c>
      <c r="Z11" s="35" t="str">
        <f>[25]결승기록지!$F$18</f>
        <v>2:33.78</v>
      </c>
    </row>
    <row r="12" spans="1:26" s="52" customFormat="1" ht="13.5" customHeight="1">
      <c r="A12" s="128">
        <v>1</v>
      </c>
      <c r="B12" s="93" t="s">
        <v>71</v>
      </c>
      <c r="C12" s="94" t="str">
        <f>[26]멀리!$C$11</f>
        <v>김동주</v>
      </c>
      <c r="D12" s="95" t="str">
        <f>[26]멀리!$E$11</f>
        <v>점촌중</v>
      </c>
      <c r="E12" s="96" t="str">
        <f>[26]멀리!$F$11</f>
        <v>5.71</v>
      </c>
      <c r="F12" s="94" t="str">
        <f>[26]멀리!$C$12</f>
        <v>장진호</v>
      </c>
      <c r="G12" s="95" t="str">
        <f>[26]멀리!$E$12</f>
        <v>강원체육중</v>
      </c>
      <c r="H12" s="96" t="str">
        <f>[26]멀리!$F$12</f>
        <v>5.46</v>
      </c>
      <c r="I12" s="94" t="str">
        <f>[26]멀리!$C$13</f>
        <v>김태현</v>
      </c>
      <c r="J12" s="95" t="str">
        <f>[26]멀리!$E$13</f>
        <v>경기덕정중</v>
      </c>
      <c r="K12" s="96" t="str">
        <f>[26]멀리!$F$13</f>
        <v>5.36</v>
      </c>
      <c r="L12" s="94" t="str">
        <f>[26]멀리!$C$14</f>
        <v>윤하진</v>
      </c>
      <c r="M12" s="95" t="str">
        <f>[26]멀리!$E$14</f>
        <v>경기체육중</v>
      </c>
      <c r="N12" s="96" t="str">
        <f>[26]멀리!$F$14</f>
        <v>5.36</v>
      </c>
      <c r="O12" s="94" t="str">
        <f>[26]멀리!$C$15</f>
        <v>장윤성</v>
      </c>
      <c r="P12" s="95" t="str">
        <f>[26]멀리!$E$15</f>
        <v>경기와동중</v>
      </c>
      <c r="Q12" s="96" t="str">
        <f>[26]멀리!$F$15</f>
        <v>5.26</v>
      </c>
      <c r="R12" s="94" t="str">
        <f>[26]멀리!$C$16</f>
        <v>최영환</v>
      </c>
      <c r="S12" s="95" t="str">
        <f>[26]멀리!$E$16</f>
        <v>부원중</v>
      </c>
      <c r="T12" s="96" t="str">
        <f>[26]멀리!$F$16</f>
        <v>5.05</v>
      </c>
      <c r="U12" s="94" t="str">
        <f>[26]멀리!$C$17</f>
        <v>이시안</v>
      </c>
      <c r="V12" s="95" t="str">
        <f>[26]멀리!$E$17</f>
        <v>경기시곡중</v>
      </c>
      <c r="W12" s="96" t="str">
        <f>[26]멀리!$F$17</f>
        <v>4.88</v>
      </c>
      <c r="X12" s="94" t="str">
        <f>[26]멀리!$C$18</f>
        <v>장 훈</v>
      </c>
      <c r="Y12" s="95" t="str">
        <f>[26]멀리!$E$18</f>
        <v>경기여주중</v>
      </c>
      <c r="Z12" s="96" t="str">
        <f>[26]멀리!$F$18</f>
        <v>4.74</v>
      </c>
    </row>
    <row r="13" spans="1:26" s="52" customFormat="1" ht="13.5" customHeight="1">
      <c r="A13" s="128"/>
      <c r="B13" s="24" t="s">
        <v>81</v>
      </c>
      <c r="C13" s="89"/>
      <c r="D13" s="90" t="str">
        <f>[26]멀리!$G$11</f>
        <v>0.6</v>
      </c>
      <c r="E13" s="91"/>
      <c r="F13" s="98"/>
      <c r="G13" s="99" t="str">
        <f>[26]멀리!$G$12</f>
        <v>0.1</v>
      </c>
      <c r="H13" s="100"/>
      <c r="I13" s="98"/>
      <c r="J13" s="99" t="str">
        <f>[26]멀리!$G$13</f>
        <v>-0.3</v>
      </c>
      <c r="K13" s="100"/>
      <c r="L13" s="98"/>
      <c r="M13" s="99" t="str">
        <f>[26]멀리!$G$14</f>
        <v>0.3</v>
      </c>
      <c r="N13" s="100"/>
      <c r="O13" s="98"/>
      <c r="P13" s="99" t="str">
        <f>[26]멀리!$G$15</f>
        <v>-0.0</v>
      </c>
      <c r="Q13" s="100"/>
      <c r="R13" s="98"/>
      <c r="S13" s="99" t="str">
        <f>[26]멀리!$G$16</f>
        <v>0.1</v>
      </c>
      <c r="T13" s="100"/>
      <c r="U13" s="98"/>
      <c r="V13" s="99" t="str">
        <f>[26]멀리!$G$17</f>
        <v>0.2</v>
      </c>
      <c r="W13" s="100"/>
      <c r="X13" s="98"/>
      <c r="Y13" s="99" t="str">
        <f>[26]멀리!$G$18</f>
        <v>0.2</v>
      </c>
      <c r="Z13" s="100"/>
    </row>
    <row r="14" spans="1:26" s="52" customFormat="1" ht="14.25" customHeight="1">
      <c r="A14" s="61">
        <v>4</v>
      </c>
      <c r="B14" s="16" t="s">
        <v>74</v>
      </c>
      <c r="C14" s="33" t="str">
        <f>[26]원반!$C$11</f>
        <v>임재현</v>
      </c>
      <c r="D14" s="34" t="str">
        <f>[26]원반!$E$11</f>
        <v>대전대신중</v>
      </c>
      <c r="E14" s="35" t="str">
        <f>[26]원반!$F$11</f>
        <v>34.83</v>
      </c>
      <c r="F14" s="33" t="str">
        <f>[26]원반!$C$12</f>
        <v>천상진</v>
      </c>
      <c r="G14" s="34" t="str">
        <f>[26]원반!$E$12</f>
        <v>동주중</v>
      </c>
      <c r="H14" s="35" t="str">
        <f>[26]원반!$F$12</f>
        <v>34.74</v>
      </c>
      <c r="I14" s="33" t="str">
        <f>[26]원반!$C$13</f>
        <v>최완재</v>
      </c>
      <c r="J14" s="34" t="str">
        <f>[26]원반!$E$13</f>
        <v>인천당하중</v>
      </c>
      <c r="K14" s="35" t="str">
        <f>[26]원반!$F$13</f>
        <v>34.66</v>
      </c>
      <c r="L14" s="33" t="str">
        <f>[26]원반!$C$14</f>
        <v>김광섭</v>
      </c>
      <c r="M14" s="34" t="str">
        <f>[26]원반!$E$14</f>
        <v>점촌중</v>
      </c>
      <c r="N14" s="65" t="str">
        <f>[26]원반!$F$14</f>
        <v>30.59</v>
      </c>
      <c r="O14" s="33" t="str">
        <f>[26]원반!$C$15</f>
        <v>강다형</v>
      </c>
      <c r="P14" s="34" t="str">
        <f>[26]원반!$E$15</f>
        <v>성보중</v>
      </c>
      <c r="Q14" s="35" t="str">
        <f>[26]원반!$F$15</f>
        <v>26.53</v>
      </c>
      <c r="R14" s="33" t="str">
        <f>[26]원반!$C$16</f>
        <v>박기쁨</v>
      </c>
      <c r="S14" s="34" t="str">
        <f>[26]원반!$E$16</f>
        <v>속초중</v>
      </c>
      <c r="T14" s="35" t="str">
        <f>[26]원반!$F$16</f>
        <v>18.25</v>
      </c>
      <c r="U14" s="33"/>
      <c r="V14" s="34"/>
      <c r="W14" s="35"/>
      <c r="X14" s="33"/>
      <c r="Y14" s="34"/>
      <c r="Z14" s="35"/>
    </row>
    <row r="15" spans="1:26">
      <c r="A15" s="61"/>
    </row>
    <row r="16" spans="1:26">
      <c r="A16" s="61"/>
    </row>
    <row r="17" spans="1:26" ht="18" customHeight="1">
      <c r="A17" s="61"/>
      <c r="B17" s="135" t="s">
        <v>64</v>
      </c>
      <c r="C17" s="135"/>
      <c r="D17" s="135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1"/>
      <c r="B18" s="7" t="s">
        <v>59</v>
      </c>
      <c r="C18" s="2"/>
      <c r="D18" s="3" t="s">
        <v>32</v>
      </c>
      <c r="E18" s="4"/>
      <c r="F18" s="2"/>
      <c r="G18" s="3" t="s">
        <v>33</v>
      </c>
      <c r="H18" s="4"/>
      <c r="I18" s="2"/>
      <c r="J18" s="3" t="s">
        <v>34</v>
      </c>
      <c r="K18" s="4"/>
      <c r="L18" s="2"/>
      <c r="M18" s="3" t="s">
        <v>35</v>
      </c>
      <c r="N18" s="4"/>
      <c r="O18" s="2"/>
      <c r="P18" s="3" t="s">
        <v>36</v>
      </c>
      <c r="Q18" s="4"/>
      <c r="R18" s="2"/>
      <c r="S18" s="3" t="s">
        <v>37</v>
      </c>
      <c r="T18" s="4"/>
      <c r="U18" s="2"/>
      <c r="V18" s="3" t="s">
        <v>38</v>
      </c>
      <c r="W18" s="4"/>
      <c r="X18" s="2"/>
      <c r="Y18" s="3" t="s">
        <v>39</v>
      </c>
      <c r="Z18" s="4"/>
    </row>
    <row r="19" spans="1:26" ht="14.25" thickBot="1">
      <c r="A19" s="61"/>
      <c r="B19" s="6" t="s">
        <v>40</v>
      </c>
      <c r="C19" s="5" t="s">
        <v>41</v>
      </c>
      <c r="D19" s="5" t="s">
        <v>42</v>
      </c>
      <c r="E19" s="5" t="s">
        <v>43</v>
      </c>
      <c r="F19" s="5" t="s">
        <v>41</v>
      </c>
      <c r="G19" s="5" t="s">
        <v>42</v>
      </c>
      <c r="H19" s="5" t="s">
        <v>43</v>
      </c>
      <c r="I19" s="5" t="s">
        <v>41</v>
      </c>
      <c r="J19" s="5" t="s">
        <v>42</v>
      </c>
      <c r="K19" s="5" t="s">
        <v>43</v>
      </c>
      <c r="L19" s="5" t="s">
        <v>41</v>
      </c>
      <c r="M19" s="5" t="s">
        <v>42</v>
      </c>
      <c r="N19" s="5" t="s">
        <v>43</v>
      </c>
      <c r="O19" s="5" t="s">
        <v>41</v>
      </c>
      <c r="P19" s="5" t="s">
        <v>42</v>
      </c>
      <c r="Q19" s="5" t="s">
        <v>43</v>
      </c>
      <c r="R19" s="5" t="s">
        <v>41</v>
      </c>
      <c r="S19" s="5" t="s">
        <v>42</v>
      </c>
      <c r="T19" s="5" t="s">
        <v>43</v>
      </c>
      <c r="U19" s="5" t="s">
        <v>41</v>
      </c>
      <c r="V19" s="5" t="s">
        <v>42</v>
      </c>
      <c r="W19" s="5" t="s">
        <v>43</v>
      </c>
      <c r="X19" s="5" t="s">
        <v>41</v>
      </c>
      <c r="Y19" s="5" t="s">
        <v>42</v>
      </c>
      <c r="Z19" s="5" t="s">
        <v>43</v>
      </c>
    </row>
    <row r="20" spans="1:26" s="53" customFormat="1" ht="13.5" customHeight="1" thickTop="1">
      <c r="A20" s="128">
        <v>4</v>
      </c>
      <c r="B20" s="13" t="s">
        <v>60</v>
      </c>
      <c r="C20" s="26" t="str">
        <f>[27]결승기록지!$C$11</f>
        <v>김지원</v>
      </c>
      <c r="D20" s="27" t="str">
        <f>[27]결승기록지!$E$11</f>
        <v>인화여자중</v>
      </c>
      <c r="E20" s="28" t="str">
        <f>[27]결승기록지!$F$11</f>
        <v>12.62</v>
      </c>
      <c r="F20" s="26" t="str">
        <f>[27]결승기록지!$C$12</f>
        <v>김소은</v>
      </c>
      <c r="G20" s="27" t="str">
        <f>[27]결승기록지!$E$12</f>
        <v>경기가평중</v>
      </c>
      <c r="H20" s="28" t="str">
        <f>[27]결승기록지!$F$12</f>
        <v>12.93</v>
      </c>
      <c r="I20" s="26" t="str">
        <f>[27]결승기록지!$C$13</f>
        <v>박다윤</v>
      </c>
      <c r="J20" s="27" t="str">
        <f>[27]결승기록지!$E$13</f>
        <v>가좌여자중</v>
      </c>
      <c r="K20" s="28" t="str">
        <f>[27]결승기록지!$F$13</f>
        <v>13.04</v>
      </c>
      <c r="L20" s="26" t="str">
        <f>[27]결승기록지!$C$14</f>
        <v>김민경</v>
      </c>
      <c r="M20" s="27" t="str">
        <f>[27]결승기록지!$E$14</f>
        <v>경기체육중</v>
      </c>
      <c r="N20" s="28" t="str">
        <f>[27]결승기록지!$F$14</f>
        <v>13.12</v>
      </c>
      <c r="O20" s="26" t="str">
        <f>[27]결승기록지!$C$15</f>
        <v>김유진</v>
      </c>
      <c r="P20" s="27" t="str">
        <f>[27]결승기록지!$E$15</f>
        <v>언남중</v>
      </c>
      <c r="Q20" s="28" t="str">
        <f>[27]결승기록지!$F$15</f>
        <v>13.36</v>
      </c>
      <c r="R20" s="26" t="str">
        <f>[27]결승기록지!$C$16</f>
        <v>김애영</v>
      </c>
      <c r="S20" s="27" t="str">
        <f>[27]결승기록지!$E$16</f>
        <v>경기덕계중</v>
      </c>
      <c r="T20" s="28" t="str">
        <f>[27]결승기록지!$F$16</f>
        <v>13.52</v>
      </c>
      <c r="U20" s="26" t="str">
        <f>[27]결승기록지!$C$17</f>
        <v>최주희</v>
      </c>
      <c r="V20" s="27" t="str">
        <f>[27]결승기록지!$E$17</f>
        <v>경기경수중</v>
      </c>
      <c r="W20" s="28" t="str">
        <f>[27]결승기록지!$F$17</f>
        <v>13.58</v>
      </c>
      <c r="X20" s="26"/>
      <c r="Y20" s="27"/>
      <c r="Z20" s="28"/>
    </row>
    <row r="21" spans="1:26" s="53" customFormat="1" ht="13.5" customHeight="1">
      <c r="A21" s="128"/>
      <c r="B21" s="24" t="s">
        <v>61</v>
      </c>
      <c r="C21" s="29"/>
      <c r="D21" s="30" t="str">
        <f>[27]결승기록지!$G$8</f>
        <v>0.1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</row>
    <row r="22" spans="1:26" s="53" customFormat="1" ht="13.5" customHeight="1">
      <c r="A22" s="62">
        <v>3</v>
      </c>
      <c r="B22" s="16" t="s">
        <v>62</v>
      </c>
      <c r="C22" s="33" t="str">
        <f>[28]결승조편성!$C$11</f>
        <v>김태연</v>
      </c>
      <c r="D22" s="34" t="str">
        <f>[28]결승조편성!$E$11</f>
        <v>인화여자중</v>
      </c>
      <c r="E22" s="35" t="str">
        <f>[28]결승조편성!$F$11</f>
        <v>1:03.04</v>
      </c>
      <c r="F22" s="33" t="str">
        <f>[28]결승조편성!$C$12</f>
        <v>임지연</v>
      </c>
      <c r="G22" s="34" t="str">
        <f>[28]결승조편성!$E$12</f>
        <v>인천당하중</v>
      </c>
      <c r="H22" s="35" t="str">
        <f>[28]결승조편성!$F$12</f>
        <v>1:03.71</v>
      </c>
      <c r="I22" s="33" t="str">
        <f>[28]결승조편성!$C$13</f>
        <v>최윤서</v>
      </c>
      <c r="J22" s="34" t="str">
        <f>[28]결승조편성!$E$13</f>
        <v>경기덕계중</v>
      </c>
      <c r="K22" s="35" t="str">
        <f>[28]결승조편성!$F$13</f>
        <v>1:04.97</v>
      </c>
      <c r="L22" s="33" t="str">
        <f>[28]결승조편성!$C$14</f>
        <v>김세아</v>
      </c>
      <c r="M22" s="34" t="str">
        <f>[28]결승조편성!$E$14</f>
        <v>성산중</v>
      </c>
      <c r="N22" s="35" t="str">
        <f>[28]결승조편성!$F$14</f>
        <v>1:06.64</v>
      </c>
      <c r="O22" s="33" t="str">
        <f>[28]결승조편성!$C$15</f>
        <v>박현정</v>
      </c>
      <c r="P22" s="34" t="str">
        <f>[28]결승조편성!$E$15</f>
        <v>온양용화중</v>
      </c>
      <c r="Q22" s="35" t="str">
        <f>[28]결승조편성!$F$15</f>
        <v>1:07.55</v>
      </c>
      <c r="R22" s="33" t="str">
        <f>[28]결승조편성!$C$16</f>
        <v>김다인</v>
      </c>
      <c r="S22" s="34" t="str">
        <f>[28]결승조편성!$E$16</f>
        <v>경기봉담중</v>
      </c>
      <c r="T22" s="35" t="str">
        <f>[28]결승조편성!$F$16</f>
        <v>1:11.65</v>
      </c>
      <c r="U22" s="33" t="str">
        <f>[28]결승조편성!$C$17</f>
        <v>조혜윤</v>
      </c>
      <c r="V22" s="34" t="str">
        <f>[28]결승조편성!$E$17</f>
        <v>주례여자중</v>
      </c>
      <c r="W22" s="35" t="str">
        <f>[28]결승조편성!$F$17</f>
        <v>1:17.36</v>
      </c>
      <c r="X22" s="33"/>
      <c r="Y22" s="34"/>
      <c r="Z22" s="35"/>
    </row>
    <row r="23" spans="1:26" s="53" customFormat="1" ht="13.5" customHeight="1">
      <c r="A23" s="62">
        <v>2</v>
      </c>
      <c r="B23" s="25" t="s">
        <v>78</v>
      </c>
      <c r="C23" s="36" t="str">
        <f>[29]결승기록지!$C$11</f>
        <v>배지민</v>
      </c>
      <c r="D23" s="37" t="str">
        <f>[29]결승기록지!$E$11</f>
        <v>인천당하중</v>
      </c>
      <c r="E23" s="38" t="str">
        <f>[29]결승기록지!$F$11</f>
        <v>2:33.25</v>
      </c>
      <c r="F23" s="36" t="str">
        <f>[29]결승기록지!$C$12</f>
        <v>김도예</v>
      </c>
      <c r="G23" s="37" t="str">
        <f>[29]결승기록지!$E$12</f>
        <v>경기경안중</v>
      </c>
      <c r="H23" s="38" t="str">
        <f>[29]결승기록지!$F$12</f>
        <v>2:34.89</v>
      </c>
      <c r="I23" s="36" t="str">
        <f>[29]결승기록지!$C$13</f>
        <v>김도연</v>
      </c>
      <c r="J23" s="37" t="str">
        <f>[29]결승기록지!$E$13</f>
        <v>인천당하중</v>
      </c>
      <c r="K23" s="38" t="str">
        <f>[29]결승기록지!$F$13</f>
        <v>2:35.42</v>
      </c>
      <c r="L23" s="36" t="str">
        <f>[29]결승기록지!$C$14</f>
        <v>김영성</v>
      </c>
      <c r="M23" s="37" t="str">
        <f>[29]결승기록지!$E$14</f>
        <v>건대부속중</v>
      </c>
      <c r="N23" s="38" t="str">
        <f>[29]결승기록지!$F$14</f>
        <v>2:39.77</v>
      </c>
      <c r="O23" s="36" t="str">
        <f>[29]결승기록지!$C$15</f>
        <v>이은교</v>
      </c>
      <c r="P23" s="37" t="str">
        <f>[29]결승기록지!$E$15</f>
        <v>경기체육중</v>
      </c>
      <c r="Q23" s="38" t="str">
        <f>[29]결승기록지!$F$15</f>
        <v>2:43.90</v>
      </c>
      <c r="R23" s="36" t="str">
        <f>[29]결승기록지!$C$16</f>
        <v>김솔기</v>
      </c>
      <c r="S23" s="37" t="str">
        <f>[29]결승기록지!$E$16</f>
        <v>인화여자중</v>
      </c>
      <c r="T23" s="38" t="str">
        <f>[29]결승기록지!$F$16</f>
        <v>2:46.71</v>
      </c>
      <c r="U23" s="36" t="str">
        <f>[29]결승기록지!$C$17</f>
        <v>김예연</v>
      </c>
      <c r="V23" s="37" t="str">
        <f>[29]결승기록지!$E$17</f>
        <v>경기신천중</v>
      </c>
      <c r="W23" s="38" t="str">
        <f>[29]결승기록지!$F$17</f>
        <v>2:47.50</v>
      </c>
      <c r="X23" s="36" t="str">
        <f>[29]결승기록지!$C$18</f>
        <v>박미애</v>
      </c>
      <c r="Y23" s="37" t="str">
        <f>[29]결승기록지!$E$18</f>
        <v>가좌여자중</v>
      </c>
      <c r="Z23" s="38" t="str">
        <f>[29]결승기록지!$F$18</f>
        <v>2:57.26</v>
      </c>
    </row>
    <row r="24" spans="1:26" s="52" customFormat="1" ht="13.5" customHeight="1">
      <c r="A24" s="145">
        <v>2</v>
      </c>
      <c r="B24" s="93" t="s">
        <v>75</v>
      </c>
      <c r="C24" s="94" t="str">
        <f>[30]멀리!$C$11</f>
        <v>나소연</v>
      </c>
      <c r="D24" s="95" t="str">
        <f>[30]멀리!$E$11</f>
        <v>월촌중</v>
      </c>
      <c r="E24" s="96" t="str">
        <f>[30]멀리!$F$11</f>
        <v>5.03</v>
      </c>
      <c r="F24" s="94" t="str">
        <f>[30]멀리!$C$12</f>
        <v>신지선</v>
      </c>
      <c r="G24" s="95" t="str">
        <f>[30]멀리!$E$12</f>
        <v>익산어양중</v>
      </c>
      <c r="H24" s="96" t="str">
        <f>[30]멀리!$F$12</f>
        <v>4.99</v>
      </c>
      <c r="I24" s="94" t="str">
        <f>[30]멀리!$C$13</f>
        <v>김지원</v>
      </c>
      <c r="J24" s="95" t="str">
        <f>[30]멀리!$E$13</f>
        <v>경기체육중</v>
      </c>
      <c r="K24" s="96" t="str">
        <f>[30]멀리!$F$13</f>
        <v>4.80</v>
      </c>
      <c r="L24" s="94" t="str">
        <f>[30]멀리!$C$14</f>
        <v>정채연</v>
      </c>
      <c r="M24" s="95" t="str">
        <f>[30]멀리!$E$14</f>
        <v>경기경수중</v>
      </c>
      <c r="N24" s="96" t="str">
        <f>[30]멀리!$F$14</f>
        <v>4.29</v>
      </c>
      <c r="O24" s="94" t="str">
        <f>[30]멀리!$C$15</f>
        <v>박보연</v>
      </c>
      <c r="P24" s="95" t="str">
        <f>[30]멀리!$E$15</f>
        <v>경기시흥중</v>
      </c>
      <c r="Q24" s="96" t="str">
        <f>[30]멀리!$F$15</f>
        <v>4.12</v>
      </c>
      <c r="R24" s="94" t="str">
        <f>[30]멀리!$C$16</f>
        <v>문지연</v>
      </c>
      <c r="S24" s="95" t="str">
        <f>[30]멀리!$E$16</f>
        <v>가좌여자중</v>
      </c>
      <c r="T24" s="96" t="str">
        <f>[30]멀리!$F$16</f>
        <v>4.05</v>
      </c>
      <c r="U24" s="94" t="str">
        <f>[30]멀리!$C$17</f>
        <v>손예강</v>
      </c>
      <c r="V24" s="95" t="str">
        <f>[30]멀리!$E$17</f>
        <v>영림중</v>
      </c>
      <c r="W24" s="96" t="str">
        <f>[30]멀리!$F$17</f>
        <v>4.02</v>
      </c>
      <c r="X24" s="94" t="str">
        <f>[30]멀리!$C$18</f>
        <v>안유정</v>
      </c>
      <c r="Y24" s="95" t="str">
        <f>[30]멀리!$E$18</f>
        <v>가좌여자중</v>
      </c>
      <c r="Z24" s="96" t="str">
        <f>[30]멀리!$F$18</f>
        <v>3.47</v>
      </c>
    </row>
    <row r="25" spans="1:26" s="52" customFormat="1" ht="13.5" customHeight="1">
      <c r="A25" s="145"/>
      <c r="B25" s="24" t="s">
        <v>82</v>
      </c>
      <c r="C25" s="89"/>
      <c r="D25" s="30" t="s">
        <v>91</v>
      </c>
      <c r="E25" s="91" t="s">
        <v>92</v>
      </c>
      <c r="F25" s="107"/>
      <c r="G25" s="108" t="str">
        <f>[30]멀리!$G$12</f>
        <v>1.7</v>
      </c>
      <c r="H25" s="109"/>
      <c r="I25" s="107"/>
      <c r="J25" s="108" t="str">
        <f>[30]멀리!$G$13</f>
        <v>1.5</v>
      </c>
      <c r="K25" s="109"/>
      <c r="L25" s="107"/>
      <c r="M25" s="108" t="str">
        <f>[30]멀리!$G$14</f>
        <v>1.1</v>
      </c>
      <c r="N25" s="109"/>
      <c r="O25" s="107"/>
      <c r="P25" s="108" t="str">
        <f>[30]멀리!$G$15</f>
        <v>0.2</v>
      </c>
      <c r="Q25" s="109"/>
      <c r="R25" s="107"/>
      <c r="S25" s="108" t="str">
        <f>[30]멀리!$G$16</f>
        <v>-0.0</v>
      </c>
      <c r="T25" s="109"/>
      <c r="U25" s="107"/>
      <c r="V25" s="30" t="s">
        <v>93</v>
      </c>
      <c r="W25" s="109" t="s">
        <v>94</v>
      </c>
      <c r="X25" s="107"/>
      <c r="Y25" s="108" t="str">
        <f>[30]멀리!$G$18</f>
        <v>1.9</v>
      </c>
      <c r="Z25" s="109"/>
    </row>
    <row r="26" spans="1:26" s="52" customFormat="1" ht="14.25" customHeight="1">
      <c r="A26" s="61">
        <v>1</v>
      </c>
      <c r="B26" s="16" t="s">
        <v>74</v>
      </c>
      <c r="C26" s="33" t="str">
        <f>[30]원반!$C$11</f>
        <v>김예빈</v>
      </c>
      <c r="D26" s="34" t="str">
        <f>[30]원반!$E$11</f>
        <v>경기철산중</v>
      </c>
      <c r="E26" s="35" t="str">
        <f>[30]원반!$F$11</f>
        <v>23.00</v>
      </c>
      <c r="F26" s="33" t="str">
        <f>[30]원반!$C$12</f>
        <v>이나현</v>
      </c>
      <c r="G26" s="34" t="str">
        <f>[30]원반!$E$12</f>
        <v>인화여자중</v>
      </c>
      <c r="H26" s="35" t="str">
        <f>[30]원반!$F$12</f>
        <v>18.45</v>
      </c>
      <c r="I26" s="33" t="s">
        <v>88</v>
      </c>
      <c r="J26" s="34"/>
      <c r="K26" s="35"/>
      <c r="L26" s="33"/>
      <c r="M26" s="34"/>
      <c r="N26" s="35"/>
      <c r="O26" s="33"/>
      <c r="P26" s="34"/>
      <c r="Q26" s="78"/>
      <c r="R26" s="33"/>
      <c r="S26" s="34"/>
      <c r="T26" s="35"/>
      <c r="U26" s="33"/>
      <c r="V26" s="34"/>
      <c r="W26" s="35"/>
      <c r="X26" s="33"/>
      <c r="Y26" s="34"/>
      <c r="Z26" s="78"/>
    </row>
    <row r="27" spans="1:26">
      <c r="A27" s="64"/>
    </row>
    <row r="28" spans="1:26">
      <c r="A28" s="64"/>
    </row>
    <row r="29" spans="1:26">
      <c r="A29" s="64"/>
    </row>
    <row r="30" spans="1:26">
      <c r="A30" s="64"/>
    </row>
    <row r="31" spans="1:26">
      <c r="A31" s="64"/>
    </row>
    <row r="32" spans="1:26">
      <c r="A32" s="64"/>
    </row>
    <row r="33" spans="1:1">
      <c r="A33" s="64"/>
    </row>
    <row r="34" spans="1:1">
      <c r="A34" s="64"/>
    </row>
    <row r="35" spans="1:1">
      <c r="A35" s="64"/>
    </row>
    <row r="36" spans="1:1">
      <c r="A36" s="64"/>
    </row>
    <row r="37" spans="1:1">
      <c r="A37" s="64"/>
    </row>
  </sheetData>
  <mergeCells count="9">
    <mergeCell ref="A24:A25"/>
    <mergeCell ref="B5:D5"/>
    <mergeCell ref="B17:D17"/>
    <mergeCell ref="E2:T2"/>
    <mergeCell ref="B3:C3"/>
    <mergeCell ref="F3:S3"/>
    <mergeCell ref="A12:A13"/>
    <mergeCell ref="A8:A9"/>
    <mergeCell ref="A20:A21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view="pageBreakPreview" zoomScale="120" zoomScaleNormal="100" zoomScaleSheetLayoutView="120" workbookViewId="0">
      <selection activeCell="E2" sqref="E2:T2"/>
    </sheetView>
  </sheetViews>
  <sheetFormatPr defaultRowHeight="13.5"/>
  <cols>
    <col min="1" max="1" width="2.3320312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62"/>
    </row>
    <row r="2" spans="1:26" s="9" customFormat="1" ht="45" customHeight="1" thickBot="1">
      <c r="A2" s="62"/>
      <c r="B2" s="10"/>
      <c r="C2" s="10"/>
      <c r="D2" s="10"/>
      <c r="E2" s="132" t="s">
        <v>97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98</v>
      </c>
      <c r="V2" s="58"/>
      <c r="W2" s="58"/>
      <c r="X2" s="58"/>
      <c r="Y2" s="58"/>
      <c r="Z2" s="58"/>
    </row>
    <row r="3" spans="1:26" s="9" customFormat="1" ht="14.25" thickTop="1">
      <c r="A3" s="62"/>
      <c r="B3" s="135" t="s">
        <v>99</v>
      </c>
      <c r="C3" s="135"/>
      <c r="D3" s="10"/>
      <c r="E3" s="10"/>
      <c r="F3" s="134" t="s">
        <v>100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101</v>
      </c>
      <c r="C5" s="2"/>
      <c r="D5" s="3" t="s">
        <v>102</v>
      </c>
      <c r="E5" s="4"/>
      <c r="F5" s="2"/>
      <c r="G5" s="3" t="s">
        <v>103</v>
      </c>
      <c r="H5" s="4"/>
      <c r="I5" s="2"/>
      <c r="J5" s="3" t="s">
        <v>104</v>
      </c>
      <c r="K5" s="4"/>
      <c r="L5" s="2"/>
      <c r="M5" s="3" t="s">
        <v>105</v>
      </c>
      <c r="N5" s="4"/>
      <c r="O5" s="2"/>
      <c r="P5" s="3" t="s">
        <v>106</v>
      </c>
      <c r="Q5" s="4"/>
      <c r="R5" s="2"/>
      <c r="S5" s="3" t="s">
        <v>107</v>
      </c>
      <c r="T5" s="4"/>
      <c r="U5" s="2"/>
      <c r="V5" s="3" t="s">
        <v>108</v>
      </c>
      <c r="W5" s="4"/>
      <c r="X5" s="2"/>
      <c r="Y5" s="3" t="s">
        <v>109</v>
      </c>
      <c r="Z5" s="4"/>
    </row>
    <row r="6" spans="1:26" ht="14.25" thickBot="1">
      <c r="B6" s="6" t="s">
        <v>110</v>
      </c>
      <c r="C6" s="5" t="s">
        <v>111</v>
      </c>
      <c r="D6" s="5" t="s">
        <v>112</v>
      </c>
      <c r="E6" s="5" t="s">
        <v>113</v>
      </c>
      <c r="F6" s="5" t="s">
        <v>111</v>
      </c>
      <c r="G6" s="5" t="s">
        <v>112</v>
      </c>
      <c r="H6" s="5" t="s">
        <v>113</v>
      </c>
      <c r="I6" s="5" t="s">
        <v>111</v>
      </c>
      <c r="J6" s="5" t="s">
        <v>112</v>
      </c>
      <c r="K6" s="5" t="s">
        <v>113</v>
      </c>
      <c r="L6" s="5" t="s">
        <v>111</v>
      </c>
      <c r="M6" s="5" t="s">
        <v>112</v>
      </c>
      <c r="N6" s="5" t="s">
        <v>113</v>
      </c>
      <c r="O6" s="5" t="s">
        <v>111</v>
      </c>
      <c r="P6" s="5" t="s">
        <v>112</v>
      </c>
      <c r="Q6" s="5" t="s">
        <v>113</v>
      </c>
      <c r="R6" s="5" t="s">
        <v>111</v>
      </c>
      <c r="S6" s="5" t="s">
        <v>112</v>
      </c>
      <c r="T6" s="5" t="s">
        <v>113</v>
      </c>
      <c r="U6" s="5" t="s">
        <v>111</v>
      </c>
      <c r="V6" s="5" t="s">
        <v>112</v>
      </c>
      <c r="W6" s="5" t="s">
        <v>113</v>
      </c>
      <c r="X6" s="5" t="s">
        <v>111</v>
      </c>
      <c r="Y6" s="5" t="s">
        <v>112</v>
      </c>
      <c r="Z6" s="5" t="s">
        <v>113</v>
      </c>
    </row>
    <row r="7" spans="1:26" s="147" customFormat="1" ht="13.5" customHeight="1" thickTop="1">
      <c r="A7" s="128">
        <v>1</v>
      </c>
      <c r="B7" s="13" t="s">
        <v>114</v>
      </c>
      <c r="C7" s="83" t="str">
        <f>[31]결승기록지!$C$11</f>
        <v>김동재</v>
      </c>
      <c r="D7" s="84" t="str">
        <f>[31]결승기록지!$E$11</f>
        <v>경기심원고</v>
      </c>
      <c r="E7" s="28" t="str">
        <f>[31]결승기록지!$F$11</f>
        <v>10.83</v>
      </c>
      <c r="F7" s="83" t="str">
        <f>[31]결승기록지!$C$12</f>
        <v>한상욱</v>
      </c>
      <c r="G7" s="84" t="str">
        <f>[31]결승기록지!$E$12</f>
        <v>경기덕계고</v>
      </c>
      <c r="H7" s="28" t="str">
        <f>[31]결승기록지!$F$12</f>
        <v>10.86</v>
      </c>
      <c r="I7" s="83" t="str">
        <f>[31]결승기록지!$C$13</f>
        <v>김윤재</v>
      </c>
      <c r="J7" s="84" t="str">
        <f>[31]결승기록지!$E$13</f>
        <v>은행고</v>
      </c>
      <c r="K7" s="28" t="str">
        <f>[31]결승기록지!$F$13</f>
        <v>10.86</v>
      </c>
      <c r="L7" s="83" t="str">
        <f>[31]결승기록지!$C$14</f>
        <v>반인호</v>
      </c>
      <c r="M7" s="84" t="str">
        <f>[31]결승기록지!$E$14</f>
        <v>문산수억고</v>
      </c>
      <c r="N7" s="28" t="str">
        <f>[31]결승기록지!$F$14</f>
        <v>10.96</v>
      </c>
      <c r="O7" s="83" t="str">
        <f>[31]결승기록지!$C$15</f>
        <v>김영빈</v>
      </c>
      <c r="P7" s="84" t="str">
        <f>[31]결승기록지!$E$15</f>
        <v>이리공업고</v>
      </c>
      <c r="Q7" s="28" t="str">
        <f>[31]결승기록지!$F$15</f>
        <v>11.00</v>
      </c>
      <c r="R7" s="83" t="str">
        <f>[31]결승기록지!$C$16</f>
        <v>김태규</v>
      </c>
      <c r="S7" s="84" t="str">
        <f>[31]결승기록지!$E$16</f>
        <v>경복고</v>
      </c>
      <c r="T7" s="28" t="str">
        <f>[31]결승기록지!$F$16</f>
        <v>11.01</v>
      </c>
      <c r="U7" s="83" t="str">
        <f>[31]결승기록지!$C$17</f>
        <v>장현훈</v>
      </c>
      <c r="V7" s="84" t="str">
        <f>[31]결승기록지!$E$17</f>
        <v>충남체육고</v>
      </c>
      <c r="W7" s="28" t="str">
        <f>[31]결승기록지!$F$17</f>
        <v>11.03</v>
      </c>
      <c r="X7" s="83" t="str">
        <f>[31]결승기록지!$C$18</f>
        <v>박성하</v>
      </c>
      <c r="Y7" s="84" t="str">
        <f>[31]결승기록지!$E$18</f>
        <v>강원체육고</v>
      </c>
      <c r="Z7" s="28" t="str">
        <f>[31]결승기록지!$F$18</f>
        <v>11.12</v>
      </c>
    </row>
    <row r="8" spans="1:26" s="147" customFormat="1" ht="13.5" customHeight="1">
      <c r="A8" s="128"/>
      <c r="B8" s="14" t="s">
        <v>115</v>
      </c>
      <c r="D8" s="123" t="str">
        <f>[31]결승기록지!$G$8</f>
        <v>0.2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147" customFormat="1" ht="13.5" customHeight="1">
      <c r="A9" s="128">
        <v>2</v>
      </c>
      <c r="B9" s="15" t="s">
        <v>116</v>
      </c>
      <c r="C9" s="40" t="str">
        <f>[32]결승기록지!$C$11</f>
        <v>김윤재</v>
      </c>
      <c r="D9" s="41" t="str">
        <f>[32]결승기록지!$E$11</f>
        <v>은행고</v>
      </c>
      <c r="E9" s="42" t="str">
        <f>[32]결승기록지!$F$11</f>
        <v>21.48</v>
      </c>
      <c r="F9" s="40" t="str">
        <f>[32]결승기록지!$C$12</f>
        <v>김현수</v>
      </c>
      <c r="G9" s="41" t="str">
        <f>[32]결승기록지!$E$12</f>
        <v>충북체육고</v>
      </c>
      <c r="H9" s="42" t="str">
        <f>[32]결승기록지!$F$12</f>
        <v>21.51</v>
      </c>
      <c r="I9" s="40" t="str">
        <f>[32]결승기록지!$C$13</f>
        <v>김현탁</v>
      </c>
      <c r="J9" s="41" t="str">
        <f>[32]결승기록지!$E$13</f>
        <v>경복고</v>
      </c>
      <c r="K9" s="42" t="str">
        <f>[32]결승기록지!$F$13</f>
        <v>21.85</v>
      </c>
      <c r="L9" s="40" t="str">
        <f>[32]결승기록지!$C$14</f>
        <v>김중석</v>
      </c>
      <c r="M9" s="41" t="str">
        <f>[32]결승기록지!$E$14</f>
        <v>경북체육고</v>
      </c>
      <c r="N9" s="42" t="str">
        <f>[32]결승기록지!$F$14</f>
        <v>21.89</v>
      </c>
      <c r="O9" s="40" t="str">
        <f>[32]결승기록지!$C$15</f>
        <v>한누리</v>
      </c>
      <c r="P9" s="41" t="str">
        <f>[32]결승기록지!$E$15</f>
        <v>대전체육고</v>
      </c>
      <c r="Q9" s="42" t="str">
        <f>[32]결승기록지!$F$15</f>
        <v>22.08</v>
      </c>
      <c r="R9" s="40" t="str">
        <f>[32]결승기록지!$C$16</f>
        <v>여준수</v>
      </c>
      <c r="S9" s="41" t="str">
        <f>[32]결승기록지!$E$16</f>
        <v>경기모바일과학고</v>
      </c>
      <c r="T9" s="42" t="str">
        <f>[32]결승기록지!$F$16</f>
        <v>22.19</v>
      </c>
      <c r="U9" s="40" t="str">
        <f>[32]결승기록지!$C$17</f>
        <v>박민제</v>
      </c>
      <c r="V9" s="41" t="str">
        <f>[32]결승기록지!$E$17</f>
        <v>서울체육고</v>
      </c>
      <c r="W9" s="42" t="str">
        <f>[32]결승기록지!$F$17</f>
        <v>22.21</v>
      </c>
      <c r="X9" s="40" t="str">
        <f>[32]결승기록지!$C$18</f>
        <v>최철희</v>
      </c>
      <c r="Y9" s="41" t="str">
        <f>[32]결승기록지!$E$18</f>
        <v>대전체육고</v>
      </c>
      <c r="Z9" s="42" t="str">
        <f>[32]결승기록지!$F$18</f>
        <v>22.52</v>
      </c>
    </row>
    <row r="10" spans="1:26" s="147" customFormat="1" ht="13.5" customHeight="1">
      <c r="A10" s="128"/>
      <c r="B10" s="14" t="s">
        <v>115</v>
      </c>
      <c r="C10" s="43"/>
      <c r="D10" s="44" t="str">
        <f>[32]결승기록지!$G$8</f>
        <v>0.4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147" customFormat="1" ht="13.5" customHeight="1">
      <c r="A11" s="61">
        <v>1</v>
      </c>
      <c r="B11" s="16" t="s">
        <v>117</v>
      </c>
      <c r="C11" s="33" t="str">
        <f>[33]결승기록지!$C$11</f>
        <v>한누리</v>
      </c>
      <c r="D11" s="34" t="str">
        <f>[33]결승기록지!$E$11</f>
        <v>대전체육고</v>
      </c>
      <c r="E11" s="35" t="str">
        <f>[33]결승기록지!$F$11</f>
        <v>48.28</v>
      </c>
      <c r="F11" s="33" t="str">
        <f>[33]결승기록지!$C$12</f>
        <v>박진우</v>
      </c>
      <c r="G11" s="34" t="str">
        <f>[33]결승기록지!$E$12</f>
        <v>경기체육고</v>
      </c>
      <c r="H11" s="35" t="str">
        <f>[33]결승기록지!$F$12</f>
        <v>48.79</v>
      </c>
      <c r="I11" s="33" t="str">
        <f>[33]결승기록지!$C$13</f>
        <v>정진호</v>
      </c>
      <c r="J11" s="34" t="str">
        <f>[33]결승기록지!$E$13</f>
        <v>경기체육고</v>
      </c>
      <c r="K11" s="35" t="str">
        <f>[33]결승기록지!$F$13</f>
        <v>49.16</v>
      </c>
      <c r="L11" s="33" t="str">
        <f>[33]결승기록지!$C$14</f>
        <v>김지호</v>
      </c>
      <c r="M11" s="34" t="str">
        <f>[33]결승기록지!$E$14</f>
        <v>경기유신고</v>
      </c>
      <c r="N11" s="35" t="str">
        <f>[33]결승기록지!$F$14</f>
        <v>49.24</v>
      </c>
      <c r="O11" s="33" t="str">
        <f>[33]결승기록지!$C$15</f>
        <v>서재영</v>
      </c>
      <c r="P11" s="34" t="str">
        <f>[33]결승기록지!$E$15</f>
        <v>경기덕계고</v>
      </c>
      <c r="Q11" s="35" t="str">
        <f>[33]결승기록지!$F$15</f>
        <v>49.68</v>
      </c>
      <c r="R11" s="33" t="str">
        <f>[33]결승기록지!$C$16</f>
        <v>김남주</v>
      </c>
      <c r="S11" s="34" t="str">
        <f>[33]결승기록지!$E$16</f>
        <v>경북체육고</v>
      </c>
      <c r="T11" s="35" t="str">
        <f>[33]결승기록지!$F$16</f>
        <v>49.74</v>
      </c>
      <c r="U11" s="33" t="str">
        <f>[33]결승기록지!$C$17</f>
        <v>권기환</v>
      </c>
      <c r="V11" s="34" t="str">
        <f>[33]결승기록지!$E$17</f>
        <v>한강미디어고</v>
      </c>
      <c r="W11" s="35" t="str">
        <f>[33]결승기록지!$F$17</f>
        <v>50.48</v>
      </c>
      <c r="X11" s="33" t="str">
        <f>[33]결승기록지!$C$18</f>
        <v>임병수</v>
      </c>
      <c r="Y11" s="34" t="str">
        <f>[33]결승기록지!$E$18</f>
        <v>경기심원고</v>
      </c>
      <c r="Z11" s="35" t="str">
        <f>[33]결승기록지!$F$18</f>
        <v>52.20</v>
      </c>
    </row>
    <row r="12" spans="1:26" s="147" customFormat="1" ht="13.5" customHeight="1">
      <c r="A12" s="61">
        <v>3</v>
      </c>
      <c r="B12" s="16" t="s">
        <v>118</v>
      </c>
      <c r="C12" s="33" t="str">
        <f>[34]결승기록지!$C$11</f>
        <v>이효준</v>
      </c>
      <c r="D12" s="34" t="str">
        <f>[34]결승기록지!$E$11</f>
        <v>전남체육고</v>
      </c>
      <c r="E12" s="35" t="str">
        <f>[34]결승기록지!$F$11</f>
        <v>1:56.42</v>
      </c>
      <c r="F12" s="33" t="str">
        <f>[34]결승기록지!$C$12</f>
        <v>전세진</v>
      </c>
      <c r="G12" s="34" t="str">
        <f>[34]결승기록지!$E$12</f>
        <v>진건고</v>
      </c>
      <c r="H12" s="35" t="str">
        <f>[34]결승기록지!$F$12</f>
        <v>1:56.89</v>
      </c>
      <c r="I12" s="33" t="str">
        <f>[34]결승기록지!$C$13</f>
        <v>유준선</v>
      </c>
      <c r="J12" s="34" t="str">
        <f>[34]결승기록지!$E$13</f>
        <v>경기체육고</v>
      </c>
      <c r="K12" s="35" t="str">
        <f>[34]결승기록지!$F$13</f>
        <v>1:59.18</v>
      </c>
      <c r="L12" s="33" t="str">
        <f>[34]결승기록지!$C$14</f>
        <v>김범진</v>
      </c>
      <c r="M12" s="34" t="str">
        <f>[34]결승기록지!$E$14</f>
        <v>경남체육고</v>
      </c>
      <c r="N12" s="35" t="str">
        <f>[34]결승기록지!$F$14</f>
        <v>2:04.60</v>
      </c>
      <c r="O12" s="33" t="str">
        <f>[34]결승기록지!$C$15</f>
        <v>이의명</v>
      </c>
      <c r="P12" s="34" t="str">
        <f>[34]결승기록지!$E$15</f>
        <v>진건고</v>
      </c>
      <c r="Q12" s="35" t="str">
        <f>[34]결승기록지!$F$15</f>
        <v>2:07.37</v>
      </c>
      <c r="R12" s="33" t="str">
        <f>[34]결승기록지!$C$16</f>
        <v>박정음</v>
      </c>
      <c r="S12" s="34" t="str">
        <f>[34]결승기록지!$E$16</f>
        <v>강릉명륜고</v>
      </c>
      <c r="T12" s="35" t="str">
        <f>[34]결승기록지!$F$16</f>
        <v>2:09.27</v>
      </c>
      <c r="U12" s="33" t="str">
        <f>[34]결승기록지!$C$17</f>
        <v>김영민</v>
      </c>
      <c r="V12" s="34" t="str">
        <f>[34]결승기록지!$E$17</f>
        <v>포항두호고</v>
      </c>
      <c r="W12" s="35" t="str">
        <f>[34]결승기록지!$F$17</f>
        <v>2:12.49</v>
      </c>
      <c r="X12" s="33"/>
      <c r="Y12" s="34"/>
      <c r="Z12" s="35"/>
    </row>
    <row r="13" spans="1:26" s="147" customFormat="1" ht="13.5" customHeight="1">
      <c r="A13" s="148">
        <v>2</v>
      </c>
      <c r="B13" s="16" t="s">
        <v>119</v>
      </c>
      <c r="C13" s="33" t="str">
        <f>[35]결승기록지!$C$11</f>
        <v>박지원</v>
      </c>
      <c r="D13" s="34" t="str">
        <f>[35]결승기록지!$E$11</f>
        <v>강릉명륜고</v>
      </c>
      <c r="E13" s="149" t="str">
        <f>[35]결승기록지!$F$11</f>
        <v>4:04.79</v>
      </c>
      <c r="F13" s="33" t="str">
        <f>[35]결승기록지!$C$12</f>
        <v>박정우</v>
      </c>
      <c r="G13" s="34" t="str">
        <f>[35]결승기록지!$E$12</f>
        <v>배문고</v>
      </c>
      <c r="H13" s="149" t="str">
        <f>[35]결승기록지!$F$12</f>
        <v>4:09.32</v>
      </c>
      <c r="I13" s="33" t="str">
        <f>[35]결승기록지!$C$13</f>
        <v>안재완</v>
      </c>
      <c r="J13" s="34" t="str">
        <f>[35]결승기록지!$E$13</f>
        <v>남한고</v>
      </c>
      <c r="K13" s="149" t="str">
        <f>[35]결승기록지!$F$13</f>
        <v>4:14.81</v>
      </c>
      <c r="L13" s="33" t="str">
        <f>[35]결승기록지!$C$14</f>
        <v>김지원</v>
      </c>
      <c r="M13" s="34" t="str">
        <f>[35]결승기록지!$E$14</f>
        <v>강릉명륜고</v>
      </c>
      <c r="N13" s="149" t="str">
        <f>[35]결승기록지!$F$14</f>
        <v>4:15.11</v>
      </c>
      <c r="O13" s="33" t="str">
        <f>[35]결승기록지!$C$15</f>
        <v>김영석</v>
      </c>
      <c r="P13" s="34" t="str">
        <f>[35]결승기록지!$E$15</f>
        <v>부산체육고</v>
      </c>
      <c r="Q13" s="149" t="str">
        <f>[35]결승기록지!$F$15</f>
        <v>4:17.84</v>
      </c>
      <c r="R13" s="33" t="str">
        <f>[35]결승기록지!$C$16</f>
        <v>정의준</v>
      </c>
      <c r="S13" s="34" t="str">
        <f>[35]결승기록지!$E$16</f>
        <v>강릉명륜고</v>
      </c>
      <c r="T13" s="149" t="str">
        <f>[35]결승기록지!$F$16</f>
        <v>4:21.23</v>
      </c>
      <c r="U13" s="33" t="str">
        <f>[35]결승기록지!$C$17</f>
        <v>조병래</v>
      </c>
      <c r="V13" s="34" t="str">
        <f>[35]결승기록지!$E$17</f>
        <v>부산체육고</v>
      </c>
      <c r="W13" s="149" t="str">
        <f>[35]결승기록지!$F$17</f>
        <v>4:22.72</v>
      </c>
      <c r="X13" s="33" t="str">
        <f>[35]결승기록지!$C$18</f>
        <v>박주원</v>
      </c>
      <c r="Y13" s="34" t="str">
        <f>[35]결승기록지!$E$18</f>
        <v>경남체육고</v>
      </c>
      <c r="Z13" s="149" t="str">
        <f>[35]결승기록지!$F$18</f>
        <v>4:24.60</v>
      </c>
    </row>
    <row r="14" spans="1:26" s="147" customFormat="1" ht="13.5" customHeight="1">
      <c r="A14" s="61">
        <v>3</v>
      </c>
      <c r="B14" s="16" t="s">
        <v>120</v>
      </c>
      <c r="C14" s="18" t="str">
        <f>[36]결승기록지!$C$11</f>
        <v>김명원</v>
      </c>
      <c r="D14" s="19" t="str">
        <f>[36]결승기록지!$E$11</f>
        <v>경기체육고</v>
      </c>
      <c r="E14" s="77" t="str">
        <f>[36]결승기록지!$F$11</f>
        <v>15:50.84</v>
      </c>
      <c r="F14" s="18" t="str">
        <f>[36]결승기록지!$C$12</f>
        <v>박지원</v>
      </c>
      <c r="G14" s="19" t="str">
        <f>[36]결승기록지!$E$12</f>
        <v>강릉명륜고</v>
      </c>
      <c r="H14" s="77" t="str">
        <f>[36]결승기록지!$F$12</f>
        <v>15:51.21</v>
      </c>
      <c r="I14" s="18" t="str">
        <f>[36]결승기록지!$C$13</f>
        <v>박정우</v>
      </c>
      <c r="J14" s="19" t="str">
        <f>[36]결승기록지!$E$13</f>
        <v>배문고</v>
      </c>
      <c r="K14" s="77" t="str">
        <f>[36]결승기록지!$F$13</f>
        <v>15:54.77</v>
      </c>
      <c r="L14" s="18" t="str">
        <f>[36]결승기록지!$C$14</f>
        <v>박주환</v>
      </c>
      <c r="M14" s="19" t="str">
        <f>[36]결승기록지!$E$14</f>
        <v>배문고</v>
      </c>
      <c r="N14" s="77" t="str">
        <f>[36]결승기록지!$F$14</f>
        <v>15:54.97</v>
      </c>
      <c r="O14" s="18" t="str">
        <f>[36]결승기록지!$C$15</f>
        <v>박민호</v>
      </c>
      <c r="P14" s="19" t="str">
        <f>[36]결승기록지!$E$15</f>
        <v>배문고</v>
      </c>
      <c r="Q14" s="77" t="str">
        <f>[36]결승기록지!$F$15</f>
        <v>16:20.69</v>
      </c>
      <c r="R14" s="18" t="str">
        <f>[36]결승기록지!$C$16</f>
        <v>전재원</v>
      </c>
      <c r="S14" s="19" t="str">
        <f>[36]결승기록지!$E$16</f>
        <v>배문고</v>
      </c>
      <c r="T14" s="77" t="str">
        <f>[36]결승기록지!$F$16</f>
        <v>16:24.44</v>
      </c>
      <c r="U14" s="18" t="str">
        <f>[36]결승기록지!$C$17</f>
        <v>이주형</v>
      </c>
      <c r="V14" s="19" t="str">
        <f>[36]결승기록지!$E$17</f>
        <v>강릉명륜고</v>
      </c>
      <c r="W14" s="77" t="str">
        <f>[36]결승기록지!$F$17</f>
        <v>16:32.98</v>
      </c>
      <c r="X14" s="18" t="str">
        <f>[36]결승기록지!$C$18</f>
        <v>조희중</v>
      </c>
      <c r="Y14" s="19" t="str">
        <f>[36]결승기록지!$E$18</f>
        <v>서울체육고</v>
      </c>
      <c r="Z14" s="77" t="str">
        <f>[36]결승기록지!$F$18</f>
        <v>16:36.93</v>
      </c>
    </row>
    <row r="15" spans="1:26" s="147" customFormat="1" ht="13.5" customHeight="1">
      <c r="A15" s="128">
        <v>2</v>
      </c>
      <c r="B15" s="15" t="s">
        <v>121</v>
      </c>
      <c r="C15" s="40" t="str">
        <f>[37]결승기록지!$C$11</f>
        <v>정재민</v>
      </c>
      <c r="D15" s="41" t="str">
        <f>[37]결승기록지!$E$11</f>
        <v>평촌경영고</v>
      </c>
      <c r="E15" s="42" t="str">
        <f>[37]결승기록지!$F$11</f>
        <v>15.01</v>
      </c>
      <c r="F15" s="40" t="str">
        <f>[37]결승기록지!$C$12</f>
        <v>박지호</v>
      </c>
      <c r="G15" s="41" t="str">
        <f>[37]결승기록지!$E$12</f>
        <v>울산스포츠과학고</v>
      </c>
      <c r="H15" s="42" t="str">
        <f>[37]결승기록지!$F$12</f>
        <v>15.60</v>
      </c>
      <c r="I15" s="40" t="str">
        <f>[37]결승기록지!$C$13</f>
        <v>임재민</v>
      </c>
      <c r="J15" s="41" t="str">
        <f>[37]결승기록지!$E$13</f>
        <v>신명고</v>
      </c>
      <c r="K15" s="42" t="str">
        <f>[37]결승기록지!$F$13</f>
        <v>15.72</v>
      </c>
      <c r="L15" s="40" t="str">
        <f>[37]결승기록지!$C$14</f>
        <v>김민혁</v>
      </c>
      <c r="M15" s="41" t="str">
        <f>[37]결승기록지!$E$14</f>
        <v>포항두호고</v>
      </c>
      <c r="N15" s="42" t="str">
        <f>[37]결승기록지!$F$14</f>
        <v>15.76</v>
      </c>
      <c r="O15" s="40" t="str">
        <f>[37]결승기록지!$C$15</f>
        <v>최명현</v>
      </c>
      <c r="P15" s="41" t="str">
        <f>[37]결승기록지!$E$15</f>
        <v>은행고</v>
      </c>
      <c r="Q15" s="42" t="str">
        <f>[37]결승기록지!$F$15</f>
        <v>16.24</v>
      </c>
      <c r="R15" s="40" t="str">
        <f>[37]결승기록지!$C$16</f>
        <v>김종덕</v>
      </c>
      <c r="S15" s="41" t="str">
        <f>[37]결승기록지!$E$16</f>
        <v>김해건설공업고</v>
      </c>
      <c r="T15" s="42" t="str">
        <f>[37]결승기록지!$F$16</f>
        <v>16.52</v>
      </c>
      <c r="U15" s="40" t="str">
        <f>[37]결승기록지!$C$17</f>
        <v>류상현</v>
      </c>
      <c r="V15" s="41" t="str">
        <f>[37]결승기록지!$E$17</f>
        <v>문산수억고</v>
      </c>
      <c r="W15" s="42" t="str">
        <f>[37]결승기록지!$F$17</f>
        <v>16.81</v>
      </c>
      <c r="X15" s="40"/>
      <c r="Y15" s="41"/>
      <c r="Z15" s="42"/>
    </row>
    <row r="16" spans="1:26" s="147" customFormat="1" ht="13.5" customHeight="1">
      <c r="A16" s="128"/>
      <c r="B16" s="14" t="s">
        <v>115</v>
      </c>
      <c r="C16" s="43"/>
      <c r="D16" s="44" t="str">
        <f>[37]결승기록지!$G$8</f>
        <v>-1.4</v>
      </c>
      <c r="E16" s="45"/>
      <c r="F16" s="46"/>
      <c r="G16" s="46"/>
      <c r="H16" s="45"/>
      <c r="I16" s="46"/>
      <c r="J16" s="46"/>
      <c r="K16" s="45"/>
      <c r="L16" s="46"/>
      <c r="M16" s="46"/>
      <c r="N16" s="45"/>
      <c r="O16" s="46"/>
      <c r="P16" s="46"/>
      <c r="Q16" s="45"/>
      <c r="R16" s="46"/>
      <c r="S16" s="46"/>
      <c r="T16" s="45"/>
      <c r="U16" s="46"/>
      <c r="V16" s="46"/>
      <c r="W16" s="45"/>
      <c r="X16" s="150"/>
      <c r="Y16" s="150"/>
      <c r="Z16" s="49"/>
    </row>
    <row r="17" spans="1:26" s="147" customFormat="1" ht="13.5" customHeight="1">
      <c r="A17" s="61">
        <v>3</v>
      </c>
      <c r="B17" s="16" t="s">
        <v>122</v>
      </c>
      <c r="C17" s="18" t="str">
        <f>[38]결승기록지!$C$11</f>
        <v>김종훈</v>
      </c>
      <c r="D17" s="19" t="str">
        <f>[38]결승기록지!$E$11</f>
        <v>경기용인고</v>
      </c>
      <c r="E17" s="20" t="str">
        <f>[38]결승기록지!$F$11</f>
        <v>53.15 CR</v>
      </c>
      <c r="F17" s="18" t="str">
        <f>[38]결승기록지!$C$12</f>
        <v>정진호</v>
      </c>
      <c r="G17" s="19" t="str">
        <f>[38]결승기록지!$E$12</f>
        <v>경기체육고</v>
      </c>
      <c r="H17" s="20" t="str">
        <f>[38]결승기록지!$F$12</f>
        <v>53.71</v>
      </c>
      <c r="I17" s="18" t="str">
        <f>[38]결승기록지!$C$13</f>
        <v>김주호</v>
      </c>
      <c r="J17" s="19" t="str">
        <f>[38]결승기록지!$E$13</f>
        <v>대구체육고</v>
      </c>
      <c r="K17" s="20" t="str">
        <f>[38]결승기록지!$F$13</f>
        <v>53.97</v>
      </c>
      <c r="L17" s="18" t="str">
        <f>[38]결승기록지!$C$14</f>
        <v>권기환</v>
      </c>
      <c r="M17" s="19" t="str">
        <f>[38]결승기록지!$E$14</f>
        <v>한강미디어고</v>
      </c>
      <c r="N17" s="20" t="str">
        <f>[38]결승기록지!$F$14</f>
        <v>55.61</v>
      </c>
      <c r="O17" s="18" t="str">
        <f>[38]결승기록지!$C$15</f>
        <v>손명섭</v>
      </c>
      <c r="P17" s="19" t="str">
        <f>[38]결승기록지!$E$15</f>
        <v>경기유신고</v>
      </c>
      <c r="Q17" s="20" t="str">
        <f>[38]결승기록지!$F$15</f>
        <v>57.43</v>
      </c>
      <c r="R17" s="18" t="str">
        <f>[38]결승기록지!$C$16</f>
        <v>최현우</v>
      </c>
      <c r="S17" s="19" t="str">
        <f>[38]결승기록지!$E$16</f>
        <v>울산스포츠과학고</v>
      </c>
      <c r="T17" s="20" t="str">
        <f>[38]결승기록지!$F$16</f>
        <v>58.61</v>
      </c>
      <c r="U17" s="18" t="str">
        <f>[38]결승기록지!$C$17</f>
        <v>최예성</v>
      </c>
      <c r="V17" s="19" t="str">
        <f>[38]결승기록지!$E$17</f>
        <v>서울체육고</v>
      </c>
      <c r="W17" s="20" t="str">
        <f>[38]결승기록지!$F$17</f>
        <v>59.49</v>
      </c>
      <c r="X17" s="18"/>
      <c r="Y17" s="19"/>
      <c r="Z17" s="20"/>
    </row>
    <row r="18" spans="1:26" s="147" customFormat="1" ht="15" customHeight="1">
      <c r="A18" s="61">
        <v>4</v>
      </c>
      <c r="B18" s="16" t="s">
        <v>123</v>
      </c>
      <c r="C18" s="18" t="str">
        <f>[39]결승기록지!$C$11</f>
        <v>권용재</v>
      </c>
      <c r="D18" s="19" t="str">
        <f>[39]결승기록지!$E$11</f>
        <v>순심고</v>
      </c>
      <c r="E18" s="20" t="str">
        <f>[39]결승기록지!$F$11</f>
        <v>10:04.02</v>
      </c>
      <c r="F18" s="18" t="str">
        <f>[39]결승기록지!$C$12</f>
        <v>박민호</v>
      </c>
      <c r="G18" s="19" t="str">
        <f>[39]결승기록지!$E$12</f>
        <v>배문고</v>
      </c>
      <c r="H18" s="20" t="str">
        <f>[39]결승기록지!$F$12</f>
        <v>10:08.49</v>
      </c>
      <c r="I18" s="18" t="str">
        <f>[39]결승기록지!$C$13</f>
        <v>유강민</v>
      </c>
      <c r="J18" s="19" t="str">
        <f>[39]결승기록지!$E$13</f>
        <v>진건고</v>
      </c>
      <c r="K18" s="20" t="str">
        <f>[39]결승기록지!$F$13</f>
        <v>10:19.63</v>
      </c>
      <c r="L18" s="18" t="str">
        <f>[39]결승기록지!$C$14</f>
        <v>이규민</v>
      </c>
      <c r="M18" s="19" t="str">
        <f>[39]결승기록지!$E$14</f>
        <v>부산체육고</v>
      </c>
      <c r="N18" s="20" t="str">
        <f>[39]결승기록지!$F$14</f>
        <v>10:20.85</v>
      </c>
      <c r="O18" s="18" t="str">
        <f>[39]결승기록지!$C$15</f>
        <v>이광철</v>
      </c>
      <c r="P18" s="19" t="str">
        <f>[39]결승기록지!$E$15</f>
        <v>단양고</v>
      </c>
      <c r="Q18" s="20" t="str">
        <f>[39]결승기록지!$F$15</f>
        <v>10:23.27</v>
      </c>
      <c r="R18" s="18" t="str">
        <f>[39]결승기록지!$C$16</f>
        <v>노용진</v>
      </c>
      <c r="S18" s="19" t="str">
        <f>[39]결승기록지!$E$16</f>
        <v>경기체육고</v>
      </c>
      <c r="T18" s="20" t="str">
        <f>[39]결승기록지!$F$16</f>
        <v>10:25.40</v>
      </c>
      <c r="U18" s="18" t="str">
        <f>[39]결승기록지!$C$17</f>
        <v>정찬희</v>
      </c>
      <c r="V18" s="19" t="str">
        <f>[39]결승기록지!$E$17</f>
        <v>진건고</v>
      </c>
      <c r="W18" s="20" t="str">
        <f>[39]결승기록지!$F$17</f>
        <v>10:37.10</v>
      </c>
      <c r="X18" s="18" t="str">
        <f>[39]결승기록지!$C$18</f>
        <v>임승민</v>
      </c>
      <c r="Y18" s="19" t="str">
        <f>[39]결승기록지!$E$18</f>
        <v>강원체육고</v>
      </c>
      <c r="Z18" s="20" t="str">
        <f>[39]결승기록지!$F$18</f>
        <v>10:37.14</v>
      </c>
    </row>
    <row r="19" spans="1:26" s="147" customFormat="1" ht="15" customHeight="1">
      <c r="A19" s="61">
        <v>2</v>
      </c>
      <c r="B19" s="16" t="s">
        <v>124</v>
      </c>
      <c r="C19" s="18" t="str">
        <f>[40]결승기록지!$C$11</f>
        <v>라경민</v>
      </c>
      <c r="D19" s="19" t="str">
        <f>[40]결승기록지!$E$11</f>
        <v>강원체육고</v>
      </c>
      <c r="E19" s="20" t="str">
        <f>[40]결승기록지!$F$11</f>
        <v>45:31 CR</v>
      </c>
      <c r="F19" s="18" t="str">
        <f>[40]결승기록지!$C$12</f>
        <v>김용환</v>
      </c>
      <c r="G19" s="19" t="str">
        <f>[40]결승기록지!$E$12</f>
        <v>배문고</v>
      </c>
      <c r="H19" s="20" t="str">
        <f>[40]결승기록지!$F$12</f>
        <v>47:56</v>
      </c>
      <c r="I19" s="18" t="str">
        <f>[40]결승기록지!$C$13</f>
        <v>라경진</v>
      </c>
      <c r="J19" s="19" t="str">
        <f>[40]결승기록지!$E$13</f>
        <v>강원체육고</v>
      </c>
      <c r="K19" s="20" t="str">
        <f>[40]결승기록지!$F$13</f>
        <v>48:43</v>
      </c>
      <c r="L19" s="18" t="str">
        <f>[40]결승기록지!$C$14</f>
        <v>임채환</v>
      </c>
      <c r="M19" s="19" t="str">
        <f>[40]결승기록지!$E$14</f>
        <v>부산체육고</v>
      </c>
      <c r="N19" s="20" t="str">
        <f>[40]결승기록지!$F$14</f>
        <v>49:18</v>
      </c>
      <c r="O19" s="18" t="str">
        <f>[40]결승기록지!$C$15</f>
        <v>김수홍</v>
      </c>
      <c r="P19" s="19" t="str">
        <f>[40]결승기록지!$E$15</f>
        <v>부산체육고</v>
      </c>
      <c r="Q19" s="20" t="str">
        <f>[40]결승기록지!$F$15</f>
        <v>51:04</v>
      </c>
      <c r="R19" s="18" t="str">
        <f>[40]결승기록지!$C$16</f>
        <v>김경훈</v>
      </c>
      <c r="S19" s="19" t="str">
        <f>[40]결승기록지!$E$16</f>
        <v>충남고</v>
      </c>
      <c r="T19" s="20" t="str">
        <f>[40]결승기록지!$F$16</f>
        <v>51:44</v>
      </c>
      <c r="U19" s="18" t="str">
        <f>[40]결승기록지!$C$17</f>
        <v>김민우</v>
      </c>
      <c r="V19" s="19" t="str">
        <f>[40]결승기록지!$E$17</f>
        <v>경기체육고</v>
      </c>
      <c r="W19" s="20" t="str">
        <f>[40]결승기록지!$F$17</f>
        <v>51:52</v>
      </c>
      <c r="X19" s="18" t="str">
        <f>[40]결승기록지!$C$18</f>
        <v>함태경</v>
      </c>
      <c r="Y19" s="19" t="str">
        <f>[40]결승기록지!$E$18</f>
        <v>해룡고</v>
      </c>
      <c r="Z19" s="20" t="str">
        <f>[40]결승기록지!$F$18</f>
        <v>51:58</v>
      </c>
    </row>
    <row r="20" spans="1:26" s="147" customFormat="1" ht="13.5" customHeight="1">
      <c r="A20" s="128">
        <v>3</v>
      </c>
      <c r="B20" s="15" t="s">
        <v>125</v>
      </c>
      <c r="C20" s="21"/>
      <c r="D20" s="22" t="str">
        <f>[41]결승기록지!$E$11</f>
        <v>대전체육고</v>
      </c>
      <c r="E20" s="23" t="str">
        <f>[41]결승기록지!$F$11</f>
        <v>41.46 CR</v>
      </c>
      <c r="F20" s="21"/>
      <c r="G20" s="22" t="str">
        <f>[41]결승기록지!$E$12</f>
        <v>경북체육고</v>
      </c>
      <c r="H20" s="23" t="str">
        <f>[41]결승기록지!$F$12</f>
        <v>42.15</v>
      </c>
      <c r="I20" s="21"/>
      <c r="J20" s="22" t="str">
        <f>[41]결승기록지!$E$13</f>
        <v>경기체육고</v>
      </c>
      <c r="K20" s="23" t="str">
        <f>[41]결승기록지!$F$13</f>
        <v>42.31</v>
      </c>
      <c r="L20" s="21"/>
      <c r="M20" s="22" t="str">
        <f>[41]결승기록지!$E$14</f>
        <v>서울체육고</v>
      </c>
      <c r="N20" s="23" t="str">
        <f>[41]결승기록지!$F$14</f>
        <v>43.00</v>
      </c>
      <c r="O20" s="21"/>
      <c r="P20" s="22" t="str">
        <f>[41]결승기록지!$E$15</f>
        <v>문산수억고</v>
      </c>
      <c r="Q20" s="23" t="str">
        <f>[41]결승기록지!$F$15</f>
        <v>43.03</v>
      </c>
      <c r="R20" s="21"/>
      <c r="S20" s="22"/>
      <c r="T20" s="23"/>
      <c r="U20" s="21"/>
      <c r="V20" s="22"/>
      <c r="W20" s="23"/>
      <c r="X20" s="21"/>
      <c r="Y20" s="22"/>
      <c r="Z20" s="23"/>
    </row>
    <row r="21" spans="1:26" s="147" customFormat="1" ht="13.5" customHeight="1">
      <c r="A21" s="128"/>
      <c r="B21" s="14"/>
      <c r="C21" s="151" t="str">
        <f>[41]결승기록지!$C$11</f>
        <v>윤세현 최철희 한누리 김용원</v>
      </c>
      <c r="D21" s="152"/>
      <c r="E21" s="153"/>
      <c r="F21" s="151" t="str">
        <f>[41]결승기록지!$C$12</f>
        <v>정수효 김대영 김남주 김중석</v>
      </c>
      <c r="G21" s="152"/>
      <c r="H21" s="153"/>
      <c r="I21" s="151" t="str">
        <f>[41]결승기록지!$C$13</f>
        <v>신윤섭 박진우 정진호 염종환</v>
      </c>
      <c r="J21" s="152"/>
      <c r="K21" s="153"/>
      <c r="L21" s="151" t="str">
        <f>[41]결승기록지!$C$14</f>
        <v>엄정화 박민제 엄종수 정태현</v>
      </c>
      <c r="M21" s="152"/>
      <c r="N21" s="153"/>
      <c r="O21" s="151" t="str">
        <f>[41]결승기록지!$C$15</f>
        <v>윤태진 류상현 김대원 반인호</v>
      </c>
      <c r="P21" s="152"/>
      <c r="Q21" s="153"/>
      <c r="R21" s="136"/>
      <c r="S21" s="137"/>
      <c r="T21" s="138"/>
      <c r="U21" s="136"/>
      <c r="V21" s="137"/>
      <c r="W21" s="138"/>
      <c r="X21" s="136"/>
      <c r="Y21" s="137"/>
      <c r="Z21" s="138"/>
    </row>
    <row r="22" spans="1:26" s="147" customFormat="1" ht="13.5" customHeight="1">
      <c r="A22" s="128">
        <v>4</v>
      </c>
      <c r="B22" s="15" t="s">
        <v>126</v>
      </c>
      <c r="C22" s="21"/>
      <c r="D22" s="22" t="str">
        <f>[42]결승기록지!$E$11</f>
        <v>경기체육고</v>
      </c>
      <c r="E22" s="23" t="str">
        <f>[42]결승기록지!$F$11</f>
        <v>3:16.40 CR</v>
      </c>
      <c r="F22" s="21"/>
      <c r="G22" s="22" t="str">
        <f>[42]결승기록지!$E$12</f>
        <v>대전체육고</v>
      </c>
      <c r="H22" s="23" t="str">
        <f>[42]결승기록지!$F$12</f>
        <v>3:22.68</v>
      </c>
      <c r="I22" s="21"/>
      <c r="J22" s="22" t="str">
        <f>[42]결승기록지!$E$13</f>
        <v>강원체육고</v>
      </c>
      <c r="K22" s="23" t="str">
        <f>[42]결승기록지!$F$13</f>
        <v>3:24.11</v>
      </c>
      <c r="L22" s="21"/>
      <c r="M22" s="22" t="str">
        <f>[42]결승기록지!$E$14</f>
        <v>충북체육고</v>
      </c>
      <c r="N22" s="23" t="str">
        <f>[42]결승기록지!$F$14</f>
        <v>3:25.70</v>
      </c>
      <c r="O22" s="21"/>
      <c r="P22" s="22" t="str">
        <f>[42]결승기록지!$E$15</f>
        <v>태원고</v>
      </c>
      <c r="Q22" s="23" t="str">
        <f>[42]결승기록지!$F$15</f>
        <v>3:30.33</v>
      </c>
      <c r="R22" s="21"/>
      <c r="S22" s="22" t="str">
        <f>[42]결승기록지!$E$16</f>
        <v>설악고</v>
      </c>
      <c r="T22" s="23" t="str">
        <f>[42]결승기록지!$F$16</f>
        <v>3:41.06</v>
      </c>
      <c r="U22" s="21"/>
      <c r="V22" s="22"/>
      <c r="W22" s="23"/>
      <c r="X22" s="21"/>
      <c r="Y22" s="22"/>
      <c r="Z22" s="23"/>
    </row>
    <row r="23" spans="1:26" s="147" customFormat="1" ht="13.5" customHeight="1">
      <c r="A23" s="128"/>
      <c r="B23" s="14"/>
      <c r="C23" s="136" t="str">
        <f>[42]결승기록지!$C$11</f>
        <v>신윤섭 정진호 최대성 박진우</v>
      </c>
      <c r="D23" s="137"/>
      <c r="E23" s="138"/>
      <c r="F23" s="136" t="str">
        <f>[42]결승기록지!$C$12</f>
        <v>윤세현 김용원 이창목 한누리</v>
      </c>
      <c r="G23" s="137"/>
      <c r="H23" s="138"/>
      <c r="I23" s="136" t="str">
        <f>[42]결승기록지!$C$13</f>
        <v>안성재 최효운 박성하 박상민</v>
      </c>
      <c r="J23" s="137"/>
      <c r="K23" s="138"/>
      <c r="L23" s="136" t="str">
        <f>[42]결승기록지!$C$14</f>
        <v>최창희 이성옥 정봉민 박길선</v>
      </c>
      <c r="M23" s="137"/>
      <c r="N23" s="138"/>
      <c r="O23" s="136" t="str">
        <f>[42]결승기록지!$C$15</f>
        <v>양민준 마상진 박상선 손일곤</v>
      </c>
      <c r="P23" s="137"/>
      <c r="Q23" s="138"/>
      <c r="R23" s="136" t="str">
        <f>[42]결승기록지!$C$16</f>
        <v>황민수 오상택 김문형 김준영</v>
      </c>
      <c r="S23" s="137"/>
      <c r="T23" s="138"/>
      <c r="U23" s="136"/>
      <c r="V23" s="137"/>
      <c r="W23" s="138"/>
      <c r="X23" s="136"/>
      <c r="Y23" s="137"/>
      <c r="Z23" s="138"/>
    </row>
    <row r="24" spans="1:26" s="147" customFormat="1" ht="13.5" customHeight="1">
      <c r="A24" s="62">
        <v>1</v>
      </c>
      <c r="B24" s="15" t="s">
        <v>127</v>
      </c>
      <c r="C24" s="21" t="str">
        <f>[43]높이!$C$11</f>
        <v>전찬웅</v>
      </c>
      <c r="D24" s="22" t="str">
        <f>[43]높이!$E$11</f>
        <v>강원체육고</v>
      </c>
      <c r="E24" s="23" t="str">
        <f>[43]높이!$F$11</f>
        <v>2.02</v>
      </c>
      <c r="F24" s="21" t="str">
        <f>[43]높이!$C$12</f>
        <v>박환준</v>
      </c>
      <c r="G24" s="22" t="str">
        <f>[43]높이!$E$12</f>
        <v>강원체육고</v>
      </c>
      <c r="H24" s="23" t="str">
        <f>[43]높이!$F$12</f>
        <v>1.93</v>
      </c>
      <c r="I24" s="21" t="str">
        <f>[43]높이!$C$13</f>
        <v>박성언</v>
      </c>
      <c r="J24" s="22" t="str">
        <f>[43]높이!$E$13</f>
        <v>경북체육고</v>
      </c>
      <c r="K24" s="23" t="str">
        <f>[43]높이!$F$13</f>
        <v>1.90</v>
      </c>
      <c r="L24" s="21" t="str">
        <f>[43]높이!$C$14</f>
        <v>김주는</v>
      </c>
      <c r="M24" s="22" t="str">
        <f>[43]높이!$E$14</f>
        <v>경기체육고</v>
      </c>
      <c r="N24" s="23" t="str">
        <f>[43]높이!$F$14</f>
        <v>1.85</v>
      </c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6" s="147" customFormat="1" ht="13.5" customHeight="1">
      <c r="A25" s="61">
        <v>3</v>
      </c>
      <c r="B25" s="16" t="s">
        <v>128</v>
      </c>
      <c r="C25" s="18" t="str">
        <f>[43]장대!$C$11</f>
        <v>김영주</v>
      </c>
      <c r="D25" s="19" t="str">
        <f>[43]장대!$E$11</f>
        <v>경기체육고</v>
      </c>
      <c r="E25" s="20" t="str">
        <f>[43]장대!$F$11</f>
        <v>4.82 CR</v>
      </c>
      <c r="F25" s="18" t="str">
        <f>[43]장대!$C$12</f>
        <v>정종무</v>
      </c>
      <c r="G25" s="19" t="str">
        <f>[43]장대!$E$12</f>
        <v>대전체육고</v>
      </c>
      <c r="H25" s="20" t="str">
        <f>[43]장대!$F$12</f>
        <v>4.40</v>
      </c>
      <c r="I25" s="18" t="str">
        <f>[43]장대!$C$13</f>
        <v>김완</v>
      </c>
      <c r="J25" s="19" t="str">
        <f>[43]장대!$E$13</f>
        <v>부산체육고</v>
      </c>
      <c r="K25" s="20" t="str">
        <f>[43]장대!$F$13</f>
        <v>4.00</v>
      </c>
      <c r="L25" s="18"/>
      <c r="M25" s="19"/>
      <c r="N25" s="20"/>
      <c r="O25" s="18"/>
      <c r="P25" s="19"/>
      <c r="Q25" s="20"/>
      <c r="R25" s="18"/>
      <c r="S25" s="19"/>
      <c r="T25" s="20"/>
      <c r="U25" s="18"/>
      <c r="V25" s="19"/>
      <c r="W25" s="20"/>
      <c r="X25" s="18"/>
      <c r="Y25" s="19"/>
      <c r="Z25" s="20"/>
    </row>
    <row r="26" spans="1:26" s="147" customFormat="1" ht="13.5" customHeight="1">
      <c r="A26" s="128">
        <v>1</v>
      </c>
      <c r="B26" s="15" t="s">
        <v>129</v>
      </c>
      <c r="C26" s="21" t="str">
        <f>[43]멀리!$C$11</f>
        <v>김용원</v>
      </c>
      <c r="D26" s="22" t="str">
        <f>[43]멀리!$E$11</f>
        <v>대전체육고</v>
      </c>
      <c r="E26" s="23" t="str">
        <f>[43]멀리!$F$11</f>
        <v>7.13</v>
      </c>
      <c r="F26" s="21" t="str">
        <f>[43]멀리!$C$12</f>
        <v>안동진</v>
      </c>
      <c r="G26" s="22" t="str">
        <f>[43]멀리!$E$12</f>
        <v>경북체육고</v>
      </c>
      <c r="H26" s="23" t="str">
        <f>[43]멀리!$F$12</f>
        <v>6.97</v>
      </c>
      <c r="I26" s="21" t="str">
        <f>[43]멀리!$C$13</f>
        <v>이세민</v>
      </c>
      <c r="J26" s="22" t="str">
        <f>[43]멀리!$E$13</f>
        <v>강원체육고</v>
      </c>
      <c r="K26" s="23" t="str">
        <f>[43]멀리!$F$13</f>
        <v>6.94</v>
      </c>
      <c r="L26" s="21" t="str">
        <f>[43]멀리!$C$14</f>
        <v>이승준</v>
      </c>
      <c r="M26" s="22" t="str">
        <f>[43]멀리!$E$14</f>
        <v>경기유신고</v>
      </c>
      <c r="N26" s="23" t="str">
        <f>[43]멀리!$F$14</f>
        <v>6.83</v>
      </c>
      <c r="O26" s="21" t="str">
        <f>[43]멀리!$C$15</f>
        <v>성원희</v>
      </c>
      <c r="P26" s="22" t="str">
        <f>[43]멀리!$E$15</f>
        <v>충남고</v>
      </c>
      <c r="Q26" s="23" t="str">
        <f>[43]멀리!$F$15</f>
        <v>6.76</v>
      </c>
      <c r="R26" s="21" t="str">
        <f>[43]멀리!$C$16</f>
        <v>주웅</v>
      </c>
      <c r="S26" s="22" t="str">
        <f>[43]멀리!$E$16</f>
        <v>부산체육고</v>
      </c>
      <c r="T26" s="23" t="str">
        <f>[43]멀리!$F$16</f>
        <v>6.73</v>
      </c>
      <c r="U26" s="21" t="str">
        <f>[43]멀리!$C$17</f>
        <v>홍륜걸</v>
      </c>
      <c r="V26" s="22" t="str">
        <f>[43]멀리!$E$17</f>
        <v>함양제일고</v>
      </c>
      <c r="W26" s="23" t="str">
        <f>[43]멀리!$F$17</f>
        <v>6.65</v>
      </c>
      <c r="X26" s="21" t="str">
        <f>[43]멀리!$C$18</f>
        <v>고재영</v>
      </c>
      <c r="Y26" s="22" t="str">
        <f>[43]멀리!$E$18</f>
        <v>경기화정고</v>
      </c>
      <c r="Z26" s="23" t="str">
        <f>[43]멀리!$F$18</f>
        <v>6.61</v>
      </c>
    </row>
    <row r="27" spans="1:26" s="147" customFormat="1" ht="13.5" customHeight="1">
      <c r="A27" s="128"/>
      <c r="B27" s="14" t="s">
        <v>115</v>
      </c>
      <c r="C27" s="47"/>
      <c r="D27" s="154" t="str">
        <f>[43]멀리!$G$11</f>
        <v>-0.4</v>
      </c>
      <c r="E27" s="49"/>
      <c r="F27" s="47"/>
      <c r="G27" s="48" t="str">
        <f>[43]멀리!$G$12</f>
        <v>-0.3</v>
      </c>
      <c r="H27" s="49"/>
      <c r="I27" s="47"/>
      <c r="J27" s="48" t="str">
        <f>[43]멀리!$G$13</f>
        <v>-0.5</v>
      </c>
      <c r="K27" s="49"/>
      <c r="L27" s="47"/>
      <c r="M27" s="48" t="str">
        <f>[43]멀리!$G$14</f>
        <v>-0.4</v>
      </c>
      <c r="N27" s="49"/>
      <c r="O27" s="47"/>
      <c r="P27" s="48" t="str">
        <f>[43]멀리!$G$15</f>
        <v>0.1</v>
      </c>
      <c r="Q27" s="49"/>
      <c r="R27" s="47"/>
      <c r="S27" s="48" t="str">
        <f>[43]멀리!$G$16</f>
        <v>-0.0</v>
      </c>
      <c r="T27" s="82"/>
      <c r="U27" s="155"/>
      <c r="V27" s="156" t="str">
        <f>[43]멀리!$G$17</f>
        <v>-0.2</v>
      </c>
      <c r="W27" s="49"/>
      <c r="X27" s="47"/>
      <c r="Y27" s="157" t="str">
        <f>[43]멀리!$G$18</f>
        <v>-0.7</v>
      </c>
      <c r="Z27" s="49"/>
    </row>
    <row r="28" spans="1:26" s="147" customFormat="1" ht="13.5" customHeight="1">
      <c r="A28" s="128">
        <v>3</v>
      </c>
      <c r="B28" s="15" t="s">
        <v>130</v>
      </c>
      <c r="C28" s="21" t="str">
        <f>[43]세단!$C$11</f>
        <v>오준영</v>
      </c>
      <c r="D28" s="22" t="str">
        <f>[43]세단!$E$11</f>
        <v>김포제일공업고</v>
      </c>
      <c r="E28" s="23" t="str">
        <f>[43]세단!$F$11</f>
        <v>14.96</v>
      </c>
      <c r="F28" s="21" t="str">
        <f>[43]세단!$C$12</f>
        <v>이세민</v>
      </c>
      <c r="G28" s="22" t="str">
        <f>[43]세단!$E$12</f>
        <v>강원체육고</v>
      </c>
      <c r="H28" s="23" t="str">
        <f>[43]세단!$F$12</f>
        <v>14.87</v>
      </c>
      <c r="I28" s="21" t="str">
        <f>[43]세단!$C$13</f>
        <v>배정안</v>
      </c>
      <c r="J28" s="22" t="str">
        <f>[43]세단!$E$13</f>
        <v>대전체육고</v>
      </c>
      <c r="K28" s="23" t="str">
        <f>[43]세단!$F$13</f>
        <v>14.60</v>
      </c>
      <c r="L28" s="21" t="str">
        <f>[43]세단!$C$14</f>
        <v>허범상</v>
      </c>
      <c r="M28" s="22" t="str">
        <f>[43]세단!$E$14</f>
        <v>경기체육고</v>
      </c>
      <c r="N28" s="23" t="str">
        <f>[43]세단!$F$14</f>
        <v>13.87</v>
      </c>
      <c r="O28" s="21" t="str">
        <f>[43]세단!$C$15</f>
        <v>이경수</v>
      </c>
      <c r="P28" s="22" t="str">
        <f>[43]세단!$E$15</f>
        <v>경북체육고</v>
      </c>
      <c r="Q28" s="23" t="str">
        <f>[43]세단!$F$15</f>
        <v>13.53</v>
      </c>
      <c r="R28" s="21" t="str">
        <f>[43]세단!$C$16</f>
        <v>이지호</v>
      </c>
      <c r="S28" s="22" t="str">
        <f>[43]세단!$E$16</f>
        <v>인천체육고</v>
      </c>
      <c r="T28" s="23" t="str">
        <f>[43]세단!$F$16</f>
        <v>13.53</v>
      </c>
      <c r="U28" s="21"/>
      <c r="V28" s="22"/>
      <c r="W28" s="23"/>
      <c r="X28" s="21"/>
      <c r="Y28" s="22"/>
      <c r="Z28" s="23"/>
    </row>
    <row r="29" spans="1:26" s="147" customFormat="1" ht="13.5" customHeight="1">
      <c r="A29" s="128"/>
      <c r="B29" s="14" t="s">
        <v>115</v>
      </c>
      <c r="C29" s="47"/>
      <c r="D29" s="48" t="str">
        <f>[43]세단!$G$11</f>
        <v>-0.0</v>
      </c>
      <c r="E29" s="49"/>
      <c r="F29" s="47"/>
      <c r="G29" s="48">
        <f>[43]세단!$G$12</f>
        <v>-0.8</v>
      </c>
      <c r="H29" s="49"/>
      <c r="I29" s="47"/>
      <c r="J29" s="157" t="str">
        <f>[43]세단!$G$13</f>
        <v>0.8</v>
      </c>
      <c r="K29" s="49"/>
      <c r="L29" s="47"/>
      <c r="M29" s="48" t="str">
        <f>[43]세단!$G$14</f>
        <v>0.8</v>
      </c>
      <c r="N29" s="49"/>
      <c r="O29" s="47"/>
      <c r="P29" s="48" t="str">
        <f>[43]세단!$G$15</f>
        <v>0.4</v>
      </c>
      <c r="Q29" s="49"/>
      <c r="R29" s="47"/>
      <c r="S29" s="48" t="str">
        <f>[43]세단!$G$16</f>
        <v>0.2</v>
      </c>
      <c r="T29" s="82"/>
      <c r="U29" s="47"/>
      <c r="V29" s="48"/>
      <c r="W29" s="82"/>
      <c r="X29" s="47"/>
      <c r="Y29" s="48"/>
      <c r="Z29" s="49"/>
    </row>
    <row r="30" spans="1:26" s="147" customFormat="1" ht="13.5" customHeight="1">
      <c r="A30" s="61">
        <v>3</v>
      </c>
      <c r="B30" s="16" t="s">
        <v>131</v>
      </c>
      <c r="C30" s="18" t="str">
        <f>[43]포환!$C$11</f>
        <v>김응지</v>
      </c>
      <c r="D30" s="19" t="str">
        <f>[43]포환!$E$11</f>
        <v>문창고</v>
      </c>
      <c r="E30" s="20" t="str">
        <f>[43]포환!$F$11</f>
        <v>15.79</v>
      </c>
      <c r="F30" s="18" t="str">
        <f>[43]포환!$C$12</f>
        <v>박태준</v>
      </c>
      <c r="G30" s="19" t="str">
        <f>[43]포환!$E$12</f>
        <v>천안쌍용고</v>
      </c>
      <c r="H30" s="20" t="str">
        <f>[43]포환!$F$12</f>
        <v>14.80</v>
      </c>
      <c r="I30" s="18" t="str">
        <f>[43]포환!$C$13</f>
        <v>안재욱</v>
      </c>
      <c r="J30" s="19" t="str">
        <f>[43]포환!$E$13</f>
        <v>강원체육고</v>
      </c>
      <c r="K30" s="20" t="str">
        <f>[43]포환!$F$13</f>
        <v>14.03</v>
      </c>
      <c r="L30" s="18" t="str">
        <f>[43]포환!$C$14</f>
        <v>김창희</v>
      </c>
      <c r="M30" s="19" t="str">
        <f>[43]포환!$E$14</f>
        <v>충북체육고</v>
      </c>
      <c r="N30" s="20" t="str">
        <f>[43]포환!$F$14</f>
        <v>13.93</v>
      </c>
      <c r="O30" s="18" t="str">
        <f>[43]포환!$C$15</f>
        <v>백성욱</v>
      </c>
      <c r="P30" s="19" t="str">
        <f>[43]포환!$E$15</f>
        <v>경기체육고</v>
      </c>
      <c r="Q30" s="20" t="str">
        <f>[43]포환!$F$15</f>
        <v>13.48</v>
      </c>
      <c r="R30" s="18" t="str">
        <f>[43]포환!$C$16</f>
        <v>서성은</v>
      </c>
      <c r="S30" s="19" t="str">
        <f>[43]포환!$E$16</f>
        <v>인천체육고</v>
      </c>
      <c r="T30" s="20" t="str">
        <f>[43]포환!$F$16</f>
        <v>13.44</v>
      </c>
      <c r="U30" s="18" t="str">
        <f>[43]포환!$C$17</f>
        <v>최우혁</v>
      </c>
      <c r="V30" s="19" t="str">
        <f>[43]포환!$E$17</f>
        <v>태원고</v>
      </c>
      <c r="W30" s="20" t="str">
        <f>[43]포환!$F$17</f>
        <v>13.08</v>
      </c>
      <c r="X30" s="18" t="str">
        <f>[43]포환!$C$18</f>
        <v>박현우</v>
      </c>
      <c r="Y30" s="19" t="str">
        <f>[43]포환!$E$18</f>
        <v>충현고</v>
      </c>
      <c r="Z30" s="20" t="str">
        <f>[43]포환!$F$18</f>
        <v>12.76</v>
      </c>
    </row>
    <row r="31" spans="1:26" s="147" customFormat="1" ht="13.5" customHeight="1">
      <c r="A31" s="61">
        <v>1</v>
      </c>
      <c r="B31" s="16" t="s">
        <v>132</v>
      </c>
      <c r="C31" s="18" t="str">
        <f>[43]원반!$C$11</f>
        <v>김응지</v>
      </c>
      <c r="D31" s="19" t="str">
        <f>[43]원반!$E$11</f>
        <v>문창고</v>
      </c>
      <c r="E31" s="20" t="str">
        <f>[43]원반!$F$11</f>
        <v>47.06</v>
      </c>
      <c r="F31" s="18" t="str">
        <f>[43]원반!$C$12</f>
        <v>황성상</v>
      </c>
      <c r="G31" s="19" t="str">
        <f>[43]원반!$E$12</f>
        <v>강원체육고</v>
      </c>
      <c r="H31" s="20" t="str">
        <f>[43]원반!$F$12</f>
        <v>46.03</v>
      </c>
      <c r="I31" s="18" t="str">
        <f>[43]원반!$C$13</f>
        <v>우인하</v>
      </c>
      <c r="J31" s="19" t="str">
        <f>[43]원반!$E$13</f>
        <v>영주동산고</v>
      </c>
      <c r="K31" s="20" t="str">
        <f>[43]원반!$F$13</f>
        <v>43.53</v>
      </c>
      <c r="L31" s="18" t="str">
        <f>[43]원반!$C$14</f>
        <v>김제빈</v>
      </c>
      <c r="M31" s="19" t="str">
        <f>[43]원반!$E$14</f>
        <v>경북체육고</v>
      </c>
      <c r="N31" s="20" t="str">
        <f>[43]원반!$F$14</f>
        <v>42.92</v>
      </c>
      <c r="O31" s="18" t="str">
        <f>[43]원반!$C$15</f>
        <v>김종현</v>
      </c>
      <c r="P31" s="19" t="str">
        <f>[43]원반!$E$15</f>
        <v>전남체육고</v>
      </c>
      <c r="Q31" s="20" t="str">
        <f>[43]원반!$F$15</f>
        <v>42.89</v>
      </c>
      <c r="R31" s="18" t="str">
        <f>[43]원반!$C$16</f>
        <v>오현명</v>
      </c>
      <c r="S31" s="19" t="str">
        <f>[43]원반!$E$16</f>
        <v>경주고</v>
      </c>
      <c r="T31" s="20" t="str">
        <f>[43]원반!$F$16</f>
        <v>41.88</v>
      </c>
      <c r="U31" s="18" t="str">
        <f>[43]원반!$C$17</f>
        <v>여현준</v>
      </c>
      <c r="V31" s="19" t="str">
        <f>[43]원반!$E$17</f>
        <v>경기문산제일고</v>
      </c>
      <c r="W31" s="20" t="str">
        <f>[43]원반!$F$17</f>
        <v>40.18</v>
      </c>
      <c r="X31" s="18" t="str">
        <f>[43]원반!$C$18</f>
        <v>김준영</v>
      </c>
      <c r="Y31" s="19" t="str">
        <f>[43]원반!$E$18</f>
        <v>의성고</v>
      </c>
      <c r="Z31" s="20" t="str">
        <f>[43]원반!$F$18</f>
        <v>37.97</v>
      </c>
    </row>
    <row r="32" spans="1:26" s="147" customFormat="1" ht="13.5" customHeight="1">
      <c r="A32" s="61">
        <v>1</v>
      </c>
      <c r="B32" s="16" t="s">
        <v>133</v>
      </c>
      <c r="C32" s="18" t="str">
        <f>[43]해머!$C$11</f>
        <v>고기준</v>
      </c>
      <c r="D32" s="19" t="str">
        <f>[43]해머!$E$11</f>
        <v>서울체육고</v>
      </c>
      <c r="E32" s="20" t="str">
        <f>[43]해머!$F$11</f>
        <v>54.16</v>
      </c>
      <c r="F32" s="18" t="str">
        <f>[43]해머!$C$12</f>
        <v>정지성</v>
      </c>
      <c r="G32" s="19" t="str">
        <f>[43]해머!$E$12</f>
        <v>전북체육고</v>
      </c>
      <c r="H32" s="20" t="str">
        <f>[43]해머!$F$12</f>
        <v>53.75</v>
      </c>
      <c r="I32" s="18" t="str">
        <f>[43]해머!$C$13</f>
        <v>김민종</v>
      </c>
      <c r="J32" s="19" t="str">
        <f>[43]해머!$E$13</f>
        <v>부산체육고</v>
      </c>
      <c r="K32" s="20" t="str">
        <f>[43]해머!$F$13</f>
        <v>53.55</v>
      </c>
      <c r="L32" s="18" t="str">
        <f>[43]해머!$C$14</f>
        <v>정민욱</v>
      </c>
      <c r="M32" s="19" t="str">
        <f>[43]해머!$E$14</f>
        <v>전남체육고</v>
      </c>
      <c r="N32" s="20" t="str">
        <f>[43]해머!$F$14</f>
        <v>53.20</v>
      </c>
      <c r="O32" s="18" t="str">
        <f>[43]해머!$C$15</f>
        <v>김현태</v>
      </c>
      <c r="P32" s="19" t="str">
        <f>[43]해머!$E$15</f>
        <v>부산체육고</v>
      </c>
      <c r="Q32" s="20" t="str">
        <f>[43]해머!$F$15</f>
        <v>49.00</v>
      </c>
      <c r="R32" s="18" t="str">
        <f>[43]해머!$C$16</f>
        <v>김준형</v>
      </c>
      <c r="S32" s="19" t="str">
        <f>[43]해머!$E$16</f>
        <v>서울체육고</v>
      </c>
      <c r="T32" s="20" t="str">
        <f>[43]해머!$F$16</f>
        <v>45.46</v>
      </c>
      <c r="U32" s="18" t="str">
        <f>[43]해머!$C$17</f>
        <v>황은석</v>
      </c>
      <c r="V32" s="19" t="str">
        <f>[43]해머!$E$17</f>
        <v>충북체육고</v>
      </c>
      <c r="W32" s="20" t="str">
        <f>[43]해머!$F$17</f>
        <v>45.21</v>
      </c>
      <c r="X32" s="18" t="str">
        <f>[43]해머!$C$18</f>
        <v>반지원</v>
      </c>
      <c r="Y32" s="19" t="str">
        <f>[43]해머!$E$18</f>
        <v>인천체육고</v>
      </c>
      <c r="Z32" s="20" t="str">
        <f>[43]해머!$F$18</f>
        <v>43.77</v>
      </c>
    </row>
    <row r="33" spans="1:26" s="147" customFormat="1" ht="13.5" customHeight="1">
      <c r="A33" s="148">
        <v>2</v>
      </c>
      <c r="B33" s="16" t="s">
        <v>134</v>
      </c>
      <c r="C33" s="18" t="str">
        <f>[43]투창!$C$11</f>
        <v>장준호</v>
      </c>
      <c r="D33" s="19" t="str">
        <f>[43]투창!$E$11</f>
        <v>김해건설공업고</v>
      </c>
      <c r="E33" s="20" t="str">
        <f>[43]투창!$F$11</f>
        <v>65.04</v>
      </c>
      <c r="F33" s="18" t="str">
        <f>[43]투창!$C$12</f>
        <v>육진수</v>
      </c>
      <c r="G33" s="19" t="str">
        <f>[43]투창!$E$12</f>
        <v>대전체육고</v>
      </c>
      <c r="H33" s="20" t="str">
        <f>[43]투창!$F$12</f>
        <v>59.78</v>
      </c>
      <c r="I33" s="18" t="str">
        <f>[43]투창!$C$13</f>
        <v>김태익</v>
      </c>
      <c r="J33" s="19" t="str">
        <f>[43]투창!$E$13</f>
        <v>대구체육고</v>
      </c>
      <c r="K33" s="20" t="str">
        <f>[43]투창!$F$13</f>
        <v>59.42</v>
      </c>
      <c r="L33" s="18" t="str">
        <f>[43]투창!$C$14</f>
        <v>김태형</v>
      </c>
      <c r="M33" s="19" t="str">
        <f>[43]투창!$E$14</f>
        <v>경북체육고</v>
      </c>
      <c r="N33" s="20" t="str">
        <f>[43]투창!$F$14</f>
        <v>57.82</v>
      </c>
      <c r="O33" s="18" t="str">
        <f>[43]투창!$C$15</f>
        <v>김병현</v>
      </c>
      <c r="P33" s="19" t="str">
        <f>[43]투창!$E$15</f>
        <v>경기교하고</v>
      </c>
      <c r="Q33" s="20" t="str">
        <f>[43]투창!$F$15</f>
        <v>57.02</v>
      </c>
      <c r="R33" s="18" t="str">
        <f>[43]투창!$C$16</f>
        <v>김영수</v>
      </c>
      <c r="S33" s="19" t="str">
        <f>[43]투창!$E$16</f>
        <v>김해건설공업고</v>
      </c>
      <c r="T33" s="20" t="str">
        <f>[43]투창!$F$16</f>
        <v>56.78</v>
      </c>
      <c r="U33" s="18" t="str">
        <f>[43]투창!$C$17</f>
        <v>강봉수</v>
      </c>
      <c r="V33" s="19" t="str">
        <f>[43]투창!$E$17</f>
        <v>부산체육고</v>
      </c>
      <c r="W33" s="20" t="str">
        <f>[43]투창!$F$17</f>
        <v>54.62</v>
      </c>
      <c r="X33" s="18" t="str">
        <f>[43]투창!$C$18</f>
        <v>김원중</v>
      </c>
      <c r="Y33" s="19" t="str">
        <f>[43]투창!$E$18</f>
        <v>충북체육고</v>
      </c>
      <c r="Z33" s="20" t="str">
        <f>[43]투창!$F$18</f>
        <v>51.97</v>
      </c>
    </row>
    <row r="34" spans="1:26" s="147" customFormat="1" ht="13.5" customHeight="1">
      <c r="A34" s="61">
        <v>2</v>
      </c>
      <c r="B34" s="16" t="s">
        <v>135</v>
      </c>
      <c r="C34" s="18" t="str">
        <f>'[43]10종경기'!$C$11</f>
        <v>최동휘</v>
      </c>
      <c r="D34" s="19" t="str">
        <f>'[43]10종경기'!$E$11</f>
        <v>사상고</v>
      </c>
      <c r="E34" s="20" t="str">
        <f>'[43]10종경기'!$F$11</f>
        <v>6,781점 CR</v>
      </c>
      <c r="F34" s="18" t="str">
        <f>'[43]10종경기'!$C$12</f>
        <v>정승익</v>
      </c>
      <c r="G34" s="19" t="str">
        <f>'[43]10종경기'!$E$12</f>
        <v>경북체육고</v>
      </c>
      <c r="H34" s="20" t="str">
        <f>'[43]10종경기'!$F$12</f>
        <v>5,116점</v>
      </c>
      <c r="I34" s="18" t="str">
        <f>'[43]10종경기'!$C$13</f>
        <v>노제영</v>
      </c>
      <c r="J34" s="19" t="str">
        <f>'[43]10종경기'!$E$13</f>
        <v>충북체육고</v>
      </c>
      <c r="K34" s="20" t="str">
        <f>'[43]10종경기'!$F$13</f>
        <v>5,098점</v>
      </c>
      <c r="L34" s="18" t="str">
        <f>'[43]10종경기'!$C$14</f>
        <v>김태욱</v>
      </c>
      <c r="M34" s="19" t="str">
        <f>'[43]10종경기'!$E$14</f>
        <v>대전체육고</v>
      </c>
      <c r="N34" s="20" t="str">
        <f>'[43]10종경기'!$F$14</f>
        <v>4,568점</v>
      </c>
      <c r="O34" s="18" t="str">
        <f>'[43]10종경기'!$C$15</f>
        <v>문준혁</v>
      </c>
      <c r="P34" s="19" t="str">
        <f>'[43]10종경기'!$E$15</f>
        <v>경기체육고</v>
      </c>
      <c r="Q34" s="20" t="str">
        <f>'[43]10종경기'!$F$15</f>
        <v>3,708점</v>
      </c>
      <c r="R34" s="18"/>
      <c r="S34" s="19"/>
      <c r="T34" s="20"/>
      <c r="U34" s="18"/>
      <c r="V34" s="19"/>
      <c r="W34" s="20"/>
      <c r="X34" s="18"/>
      <c r="Y34" s="19"/>
      <c r="Z34" s="20"/>
    </row>
    <row r="35" spans="1:26" s="147" customFormat="1" ht="13.5" customHeight="1">
      <c r="A35" s="64"/>
      <c r="B35" s="39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147" customFormat="1" ht="15.75" customHeight="1">
      <c r="A36" s="64"/>
      <c r="B36" s="11" t="s">
        <v>136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6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s="53" customFormat="1">
      <c r="A38" s="63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6"/>
  <sheetViews>
    <sheetView showGridLines="0" view="pageBreakPreview" zoomScale="120" zoomScaleNormal="100" zoomScaleSheetLayoutView="120" workbookViewId="0">
      <selection activeCell="E2" sqref="E2:T2"/>
    </sheetView>
  </sheetViews>
  <sheetFormatPr defaultRowHeight="13.5"/>
  <cols>
    <col min="1" max="1" width="2.3320312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62"/>
    </row>
    <row r="2" spans="1:26" s="9" customFormat="1" ht="45" customHeight="1" thickBot="1">
      <c r="A2" s="62"/>
      <c r="B2" s="10"/>
      <c r="C2" s="10"/>
      <c r="D2" s="10"/>
      <c r="E2" s="132" t="s">
        <v>86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83</v>
      </c>
      <c r="V2" s="58"/>
      <c r="W2" s="58"/>
      <c r="X2" s="58"/>
      <c r="Y2" s="58"/>
      <c r="Z2" s="58"/>
    </row>
    <row r="3" spans="1:26" s="9" customFormat="1" ht="14.25" thickTop="1">
      <c r="A3" s="62"/>
      <c r="B3" s="135" t="s">
        <v>137</v>
      </c>
      <c r="C3" s="135"/>
      <c r="D3" s="10"/>
      <c r="E3" s="10"/>
      <c r="F3" s="134" t="s">
        <v>87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0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B6" s="6" t="s">
        <v>1</v>
      </c>
      <c r="C6" s="5" t="s">
        <v>10</v>
      </c>
      <c r="D6" s="5" t="s">
        <v>11</v>
      </c>
      <c r="E6" s="5" t="s">
        <v>12</v>
      </c>
      <c r="F6" s="5" t="s">
        <v>10</v>
      </c>
      <c r="G6" s="5" t="s">
        <v>11</v>
      </c>
      <c r="H6" s="5" t="s">
        <v>12</v>
      </c>
      <c r="I6" s="5" t="s">
        <v>10</v>
      </c>
      <c r="J6" s="5" t="s">
        <v>11</v>
      </c>
      <c r="K6" s="5" t="s">
        <v>12</v>
      </c>
      <c r="L6" s="5" t="s">
        <v>10</v>
      </c>
      <c r="M6" s="5" t="s">
        <v>11</v>
      </c>
      <c r="N6" s="5" t="s">
        <v>12</v>
      </c>
      <c r="O6" s="5" t="s">
        <v>10</v>
      </c>
      <c r="P6" s="5" t="s">
        <v>11</v>
      </c>
      <c r="Q6" s="5" t="s">
        <v>12</v>
      </c>
      <c r="R6" s="5" t="s">
        <v>10</v>
      </c>
      <c r="S6" s="5" t="s">
        <v>11</v>
      </c>
      <c r="T6" s="5" t="s">
        <v>12</v>
      </c>
      <c r="U6" s="5" t="s">
        <v>10</v>
      </c>
      <c r="V6" s="5" t="s">
        <v>11</v>
      </c>
      <c r="W6" s="5" t="s">
        <v>12</v>
      </c>
      <c r="X6" s="5" t="s">
        <v>10</v>
      </c>
      <c r="Y6" s="5" t="s">
        <v>11</v>
      </c>
      <c r="Z6" s="5" t="s">
        <v>12</v>
      </c>
    </row>
    <row r="7" spans="1:26" s="147" customFormat="1" ht="13.5" customHeight="1" thickTop="1">
      <c r="A7" s="128">
        <v>1</v>
      </c>
      <c r="B7" s="13" t="s">
        <v>58</v>
      </c>
      <c r="C7" s="26" t="str">
        <f>[44]결승기록지!$C$11</f>
        <v>최유정</v>
      </c>
      <c r="D7" s="27" t="str">
        <f>[44]결승기록지!$E$11</f>
        <v>용남고</v>
      </c>
      <c r="E7" s="28" t="str">
        <f>[44]결승기록지!$F$11</f>
        <v>12.48</v>
      </c>
      <c r="F7" s="26" t="str">
        <f>[44]결승기록지!$C$12</f>
        <v>신소정</v>
      </c>
      <c r="G7" s="27" t="str">
        <f>[44]결승기록지!$E$12</f>
        <v>경북체육고</v>
      </c>
      <c r="H7" s="28" t="str">
        <f>[44]결승기록지!$F$12</f>
        <v>12.60</v>
      </c>
      <c r="I7" s="26" t="str">
        <f>[44]결승기록지!$C$13</f>
        <v>이소윤</v>
      </c>
      <c r="J7" s="27" t="str">
        <f>[44]결승기록지!$E$13</f>
        <v>대전체육고</v>
      </c>
      <c r="K7" s="28" t="str">
        <f>[44]결승기록지!$F$13</f>
        <v>12.73</v>
      </c>
      <c r="L7" s="26" t="str">
        <f>[44]결승기록지!$C$14</f>
        <v>안경린</v>
      </c>
      <c r="M7" s="27" t="str">
        <f>[44]결승기록지!$E$14</f>
        <v>경북체육고</v>
      </c>
      <c r="N7" s="28" t="str">
        <f>[44]결승기록지!$F$14</f>
        <v>12.75</v>
      </c>
      <c r="O7" s="26" t="str">
        <f>[44]결승기록지!$C$15</f>
        <v>문시연</v>
      </c>
      <c r="P7" s="27" t="str">
        <f>[44]결승기록지!$E$15</f>
        <v>경기체육고</v>
      </c>
      <c r="Q7" s="28" t="str">
        <f>[44]결승기록지!$F$15</f>
        <v>13.10</v>
      </c>
      <c r="R7" s="26" t="str">
        <f>[44]결승기록지!$C$16</f>
        <v>김희영</v>
      </c>
      <c r="S7" s="27" t="str">
        <f>[44]결승기록지!$E$16</f>
        <v>경기덕계고</v>
      </c>
      <c r="T7" s="28" t="str">
        <f>[44]결승기록지!$F$16</f>
        <v>13.18</v>
      </c>
      <c r="U7" s="26" t="str">
        <f>[44]결승기록지!$C$17</f>
        <v>류세진</v>
      </c>
      <c r="V7" s="27" t="str">
        <f>[44]결승기록지!$E$17</f>
        <v>대구체육고</v>
      </c>
      <c r="W7" s="28" t="str">
        <f>[44]결승기록지!$F$17</f>
        <v>13.20</v>
      </c>
      <c r="X7" s="26"/>
      <c r="Y7" s="27"/>
      <c r="Z7" s="28"/>
    </row>
    <row r="8" spans="1:26" s="147" customFormat="1" ht="13.5" customHeight="1">
      <c r="A8" s="128"/>
      <c r="B8" s="14" t="s">
        <v>13</v>
      </c>
      <c r="C8" s="43"/>
      <c r="D8" s="44" t="str">
        <f>[44]결승기록지!$G$8</f>
        <v>0.3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147" customFormat="1" ht="13.5" customHeight="1">
      <c r="A9" s="128">
        <v>2</v>
      </c>
      <c r="B9" s="15" t="s">
        <v>77</v>
      </c>
      <c r="C9" s="40" t="str">
        <f>[45]결승기록지!$C$11</f>
        <v>김솔빈</v>
      </c>
      <c r="D9" s="158" t="str">
        <f>[45]결승기록지!$E$11</f>
        <v>천안쌍용고</v>
      </c>
      <c r="E9" s="41" t="str">
        <f>[45]결승기록지!$F$11</f>
        <v>24.82</v>
      </c>
      <c r="F9" s="40" t="str">
        <f>[45]결승기록지!$C$12</f>
        <v>김하영</v>
      </c>
      <c r="G9" s="158" t="str">
        <f>[45]결승기록지!$E$12</f>
        <v>경북체육고</v>
      </c>
      <c r="H9" s="41" t="str">
        <f>[45]결승기록지!$F$12</f>
        <v>25.54</v>
      </c>
      <c r="I9" s="40" t="str">
        <f>[45]결승기록지!$C$13</f>
        <v>김희영</v>
      </c>
      <c r="J9" s="158" t="str">
        <f>[45]결승기록지!$E$13</f>
        <v>경기덕계고</v>
      </c>
      <c r="K9" s="41" t="str">
        <f>[45]결승기록지!$F$13</f>
        <v>26.00</v>
      </c>
      <c r="L9" s="40" t="str">
        <f>[45]결승기록지!$C$14</f>
        <v>문시연</v>
      </c>
      <c r="M9" s="158" t="str">
        <f>[45]결승기록지!$E$14</f>
        <v>경기체육고</v>
      </c>
      <c r="N9" s="41" t="str">
        <f>[45]결승기록지!$F$14</f>
        <v>26.10</v>
      </c>
      <c r="O9" s="40" t="str">
        <f>[45]결승기록지!$C$15</f>
        <v>박미정</v>
      </c>
      <c r="P9" s="158" t="str">
        <f>[45]결승기록지!$E$15</f>
        <v>서울체육고</v>
      </c>
      <c r="Q9" s="41" t="str">
        <f>[45]결승기록지!$F$15</f>
        <v>26.23</v>
      </c>
      <c r="R9" s="40" t="str">
        <f>[45]결승기록지!$C$16</f>
        <v>하제영</v>
      </c>
      <c r="S9" s="158" t="str">
        <f>[45]결승기록지!$E$16</f>
        <v>서울체육고</v>
      </c>
      <c r="T9" s="41" t="str">
        <f>[45]결승기록지!$F$16</f>
        <v>26.37</v>
      </c>
      <c r="U9" s="40" t="str">
        <f>[45]결승기록지!$C$17</f>
        <v>김지혜</v>
      </c>
      <c r="V9" s="158" t="str">
        <f>[45]결승기록지!$E$17</f>
        <v>경기체육고</v>
      </c>
      <c r="W9" s="41" t="str">
        <f>[45]결승기록지!$F$17</f>
        <v>26.52</v>
      </c>
      <c r="X9" s="40"/>
      <c r="Y9" s="41"/>
      <c r="Z9" s="42"/>
    </row>
    <row r="10" spans="1:26" s="147" customFormat="1" ht="13.5" customHeight="1">
      <c r="A10" s="128"/>
      <c r="B10" s="14" t="s">
        <v>13</v>
      </c>
      <c r="C10" s="43"/>
      <c r="D10" s="44" t="str">
        <f>[45]결승기록지!$G$8</f>
        <v>1.1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147" customFormat="1" ht="13.5" customHeight="1">
      <c r="A11" s="61">
        <v>1</v>
      </c>
      <c r="B11" s="16" t="s">
        <v>44</v>
      </c>
      <c r="C11" s="33" t="str">
        <f>[46]결승기록지!$C$11</f>
        <v>이유빈</v>
      </c>
      <c r="D11" s="34" t="str">
        <f>[46]결승기록지!$E$11</f>
        <v>한강미디어고</v>
      </c>
      <c r="E11" s="35" t="str">
        <f>[46]결승기록지!$F$11</f>
        <v>57.66</v>
      </c>
      <c r="F11" s="33" t="str">
        <f>[46]결승기록지!$C$12</f>
        <v>최미래</v>
      </c>
      <c r="G11" s="34" t="str">
        <f>[46]결승기록지!$E$12</f>
        <v>천안쌍용고</v>
      </c>
      <c r="H11" s="35" t="str">
        <f>[46]결승기록지!$F$12</f>
        <v>58.20</v>
      </c>
      <c r="I11" s="33" t="str">
        <f>[46]결승기록지!$C$13</f>
        <v>김하영</v>
      </c>
      <c r="J11" s="34" t="str">
        <f>[46]결승기록지!$E$13</f>
        <v>경북체육고</v>
      </c>
      <c r="K11" s="35" t="str">
        <f>[46]결승기록지!$F$13</f>
        <v>58.36</v>
      </c>
      <c r="L11" s="33" t="str">
        <f>[46]결승기록지!$C$14</f>
        <v>최현지</v>
      </c>
      <c r="M11" s="34" t="str">
        <f>[46]결승기록지!$E$14</f>
        <v>광덕고</v>
      </c>
      <c r="N11" s="35" t="str">
        <f>[46]결승기록지!$F$14</f>
        <v>1:00.01</v>
      </c>
      <c r="O11" s="33" t="str">
        <f>[46]결승기록지!$C$15</f>
        <v>박미정</v>
      </c>
      <c r="P11" s="34" t="str">
        <f>[46]결승기록지!$E$15</f>
        <v>서울체육고</v>
      </c>
      <c r="Q11" s="35" t="str">
        <f>[46]결승기록지!$F$15</f>
        <v>1:00.21</v>
      </c>
      <c r="R11" s="33" t="str">
        <f>[46]결승기록지!$C$16</f>
        <v>김지혜</v>
      </c>
      <c r="S11" s="34" t="str">
        <f>[46]결승기록지!$E$16</f>
        <v>경기체육고</v>
      </c>
      <c r="T11" s="35" t="str">
        <f>[46]결승기록지!$F$16</f>
        <v>1:00.50</v>
      </c>
      <c r="U11" s="33" t="str">
        <f>[46]결승기록지!$C$17</f>
        <v>김민재</v>
      </c>
      <c r="V11" s="34" t="str">
        <f>[46]결승기록지!$E$17</f>
        <v>서울체육고</v>
      </c>
      <c r="W11" s="35" t="str">
        <f>[46]결승기록지!$F$17</f>
        <v>1:01.75</v>
      </c>
      <c r="X11" s="33" t="str">
        <f>[46]결승기록지!$C$18</f>
        <v>최연정</v>
      </c>
      <c r="Y11" s="34" t="str">
        <f>[46]결승기록지!$E$18</f>
        <v>대전체육고</v>
      </c>
      <c r="Z11" s="35" t="str">
        <f>[46]결승기록지!$F$18</f>
        <v>1:02.02</v>
      </c>
    </row>
    <row r="12" spans="1:26" s="147" customFormat="1" ht="13.5" customHeight="1">
      <c r="A12" s="61">
        <v>3</v>
      </c>
      <c r="B12" s="16" t="s">
        <v>78</v>
      </c>
      <c r="C12" s="33" t="str">
        <f>[47]결승기록지!$C$11</f>
        <v>김지원</v>
      </c>
      <c r="D12" s="34" t="str">
        <f>[47]결승기록지!$E$11</f>
        <v>울산스포츠과학고</v>
      </c>
      <c r="E12" s="35" t="str">
        <f>[47]결승기록지!$F$11</f>
        <v>2:18.51</v>
      </c>
      <c r="F12" s="33" t="str">
        <f>[47]결승기록지!$C$12</f>
        <v>이혜지</v>
      </c>
      <c r="G12" s="34" t="str">
        <f>[47]결승기록지!$E$12</f>
        <v>마산구암고</v>
      </c>
      <c r="H12" s="35" t="str">
        <f>[47]결승기록지!$F$12</f>
        <v>2:20.29</v>
      </c>
      <c r="I12" s="33" t="str">
        <f>[47]결승기록지!$C$13</f>
        <v>김민지</v>
      </c>
      <c r="J12" s="34" t="str">
        <f>[47]결승기록지!$E$13</f>
        <v>창녕제일고</v>
      </c>
      <c r="K12" s="35" t="str">
        <f>[47]결승기록지!$F$13</f>
        <v>2:23.15</v>
      </c>
      <c r="L12" s="33" t="str">
        <f>[47]결승기록지!$C$14</f>
        <v>조동화</v>
      </c>
      <c r="M12" s="34" t="str">
        <f>[47]결승기록지!$E$14</f>
        <v>경기체육고</v>
      </c>
      <c r="N12" s="35" t="str">
        <f>[47]결승기록지!$F$14</f>
        <v>2:27.84</v>
      </c>
      <c r="O12" s="33" t="str">
        <f>[47]결승기록지!$C$15</f>
        <v>김수진</v>
      </c>
      <c r="P12" s="34" t="str">
        <f>[47]결승기록지!$E$15</f>
        <v>오류고</v>
      </c>
      <c r="Q12" s="35" t="str">
        <f>[47]결승기록지!$F$15</f>
        <v>2:41.69</v>
      </c>
      <c r="R12" s="33"/>
      <c r="S12" s="34"/>
      <c r="T12" s="35"/>
      <c r="U12" s="33"/>
      <c r="V12" s="34"/>
      <c r="W12" s="35"/>
      <c r="X12" s="33"/>
      <c r="Y12" s="34"/>
      <c r="Z12" s="35"/>
    </row>
    <row r="13" spans="1:26" s="147" customFormat="1" ht="13.5" customHeight="1">
      <c r="A13" s="148">
        <v>2</v>
      </c>
      <c r="B13" s="16" t="s">
        <v>79</v>
      </c>
      <c r="C13" s="33" t="str">
        <f>[48]결승기록지!$C$11</f>
        <v>박나연</v>
      </c>
      <c r="D13" s="34" t="str">
        <f>[48]결승기록지!$E$11</f>
        <v>포항두호고</v>
      </c>
      <c r="E13" s="149" t="str">
        <f>[48]결승기록지!$F$11</f>
        <v>4:55.60</v>
      </c>
      <c r="F13" s="33" t="str">
        <f>[48]결승기록지!$C$12</f>
        <v>정희정</v>
      </c>
      <c r="G13" s="34" t="str">
        <f>[48]결승기록지!$E$12</f>
        <v>속초여자고</v>
      </c>
      <c r="H13" s="149" t="str">
        <f>[48]결승기록지!$F$12</f>
        <v>4:58.49</v>
      </c>
      <c r="I13" s="33" t="str">
        <f>[48]결승기록지!$C$13</f>
        <v>이혜지</v>
      </c>
      <c r="J13" s="34" t="str">
        <f>[48]결승기록지!$E$13</f>
        <v>마산구암고</v>
      </c>
      <c r="K13" s="149" t="str">
        <f>[48]결승기록지!$F$13</f>
        <v>4:59.32</v>
      </c>
      <c r="L13" s="33" t="str">
        <f>[48]결승기록지!$C$14</f>
        <v>오서인</v>
      </c>
      <c r="M13" s="34" t="str">
        <f>[48]결승기록지!$E$14</f>
        <v>대전체육고</v>
      </c>
      <c r="N13" s="149" t="str">
        <f>[48]결승기록지!$F$14</f>
        <v>4:59.60</v>
      </c>
      <c r="O13" s="33" t="str">
        <f>[48]결승기록지!$C$15</f>
        <v>김소윤</v>
      </c>
      <c r="P13" s="34" t="str">
        <f>[48]결승기록지!$E$15</f>
        <v>김천한일여자고</v>
      </c>
      <c r="Q13" s="149" t="str">
        <f>[48]결승기록지!$F$15</f>
        <v>4:59.78</v>
      </c>
      <c r="R13" s="33" t="str">
        <f>[48]결승기록지!$C$16</f>
        <v>권나영</v>
      </c>
      <c r="S13" s="34" t="str">
        <f>[48]결승기록지!$E$16</f>
        <v>강릉여자고</v>
      </c>
      <c r="T13" s="149" t="str">
        <f>[48]결승기록지!$F$16</f>
        <v>5:02.71</v>
      </c>
      <c r="U13" s="33" t="str">
        <f>[48]결승기록지!$C$17</f>
        <v>박예진</v>
      </c>
      <c r="V13" s="34" t="str">
        <f>[48]결승기록지!$E$17</f>
        <v>진건고</v>
      </c>
      <c r="W13" s="149" t="str">
        <f>[48]결승기록지!$F$17</f>
        <v>5:05.75</v>
      </c>
      <c r="X13" s="33" t="str">
        <f>[48]결승기록지!$C$18</f>
        <v>박현주</v>
      </c>
      <c r="Y13" s="34" t="str">
        <f>[48]결승기록지!$E$18</f>
        <v>김천한일여자고</v>
      </c>
      <c r="Z13" s="149" t="str">
        <f>[48]결승기록지!$F$18</f>
        <v>5:07.29</v>
      </c>
    </row>
    <row r="14" spans="1:26" s="147" customFormat="1" ht="13.5" customHeight="1">
      <c r="A14" s="61">
        <v>3</v>
      </c>
      <c r="B14" s="16" t="s">
        <v>138</v>
      </c>
      <c r="C14" s="18" t="str">
        <f>[49]결승기록지!$C$11</f>
        <v>이유림</v>
      </c>
      <c r="D14" s="19" t="str">
        <f>[49]결승기록지!$E$11</f>
        <v>김천한일여자고</v>
      </c>
      <c r="E14" s="20" t="str">
        <f>[49]결승기록지!$F$11</f>
        <v>18:11.59</v>
      </c>
      <c r="F14" s="18" t="str">
        <f>[49]결승기록지!$C$12</f>
        <v>김소윤</v>
      </c>
      <c r="G14" s="19" t="str">
        <f>[49]결승기록지!$E$12</f>
        <v>김천한일여자고</v>
      </c>
      <c r="H14" s="20" t="str">
        <f>[49]결승기록지!$F$12</f>
        <v>18:24.63</v>
      </c>
      <c r="I14" s="18" t="str">
        <f>[49]결승기록지!$C$13</f>
        <v>윤은지</v>
      </c>
      <c r="J14" s="19" t="str">
        <f>[49]결승기록지!$E$13</f>
        <v>김천한일여자고</v>
      </c>
      <c r="K14" s="20" t="str">
        <f>[49]결승기록지!$F$13</f>
        <v>18:28.86</v>
      </c>
      <c r="L14" s="18" t="str">
        <f>[49]결승기록지!$C$14</f>
        <v>오서인</v>
      </c>
      <c r="M14" s="19" t="str">
        <f>[49]결승기록지!$E$14</f>
        <v>대전체육고</v>
      </c>
      <c r="N14" s="20" t="str">
        <f>[49]결승기록지!$F$14</f>
        <v>18:36.04</v>
      </c>
      <c r="O14" s="18" t="str">
        <f>[49]결승기록지!$C$15</f>
        <v>이의진</v>
      </c>
      <c r="P14" s="19" t="str">
        <f>[49]결승기록지!$E$15</f>
        <v>강원체육고</v>
      </c>
      <c r="Q14" s="20" t="str">
        <f>[49]결승기록지!$F$15</f>
        <v>18:39.68</v>
      </c>
      <c r="R14" s="18" t="str">
        <f>[49]결승기록지!$C$16</f>
        <v>권나영</v>
      </c>
      <c r="S14" s="19" t="str">
        <f>[49]결승기록지!$E$16</f>
        <v>강릉여자고</v>
      </c>
      <c r="T14" s="20" t="str">
        <f>[49]결승기록지!$F$16</f>
        <v>18:49.63</v>
      </c>
      <c r="U14" s="18" t="str">
        <f>[49]결승기록지!$C$17</f>
        <v>김수연</v>
      </c>
      <c r="V14" s="19" t="str">
        <f>[49]결승기록지!$E$17</f>
        <v>오류고</v>
      </c>
      <c r="W14" s="20" t="str">
        <f>[49]결승기록지!$F$17</f>
        <v>18:56.90</v>
      </c>
      <c r="X14" s="18" t="str">
        <f>[49]결승기록지!$C$18</f>
        <v>김은지</v>
      </c>
      <c r="Y14" s="19" t="str">
        <f>[49]결승기록지!$E$18</f>
        <v>오류고</v>
      </c>
      <c r="Z14" s="20" t="str">
        <f>[49]결승기록지!$F$18</f>
        <v>19:02.05</v>
      </c>
    </row>
    <row r="15" spans="1:26" s="147" customFormat="1" ht="13.5" customHeight="1">
      <c r="A15" s="128">
        <v>2</v>
      </c>
      <c r="B15" s="15" t="s">
        <v>65</v>
      </c>
      <c r="C15" s="21" t="str">
        <f>[50]결승기록지!$C$11</f>
        <v>이현정</v>
      </c>
      <c r="D15" s="22" t="str">
        <f>[50]결승기록지!$E$11</f>
        <v>경북체육고</v>
      </c>
      <c r="E15" s="23" t="str">
        <f>[50]결승기록지!$F$11</f>
        <v>15.08</v>
      </c>
      <c r="F15" s="21" t="str">
        <f>[50]결승기록지!$C$12</f>
        <v>김태은</v>
      </c>
      <c r="G15" s="22" t="str">
        <f>[50]결승기록지!$E$12</f>
        <v>울산스포츠과학고</v>
      </c>
      <c r="H15" s="23" t="str">
        <f>[50]결승기록지!$F$12</f>
        <v>15.19</v>
      </c>
      <c r="I15" s="21" t="str">
        <f>[50]결승기록지!$C$13</f>
        <v>이소윤</v>
      </c>
      <c r="J15" s="22" t="str">
        <f>[50]결승기록지!$E$13</f>
        <v>대전체육고</v>
      </c>
      <c r="K15" s="23" t="str">
        <f>[50]결승기록지!$F$13</f>
        <v>15.74</v>
      </c>
      <c r="L15" s="21" t="str">
        <f>[50]결승기록지!$C$14</f>
        <v>박서희</v>
      </c>
      <c r="M15" s="22" t="str">
        <f>[50]결승기록지!$E$14</f>
        <v>거제제일고</v>
      </c>
      <c r="N15" s="23" t="str">
        <f>[50]결승기록지!$F$14</f>
        <v>16.00</v>
      </c>
      <c r="O15" s="21" t="str">
        <f>[50]결승기록지!$C$15</f>
        <v>김연정</v>
      </c>
      <c r="P15" s="22" t="str">
        <f>[50]결승기록지!$E$15</f>
        <v>경기모바일과학고</v>
      </c>
      <c r="Q15" s="23" t="str">
        <f>[50]결승기록지!$F$15</f>
        <v>16.01</v>
      </c>
      <c r="R15" s="21" t="str">
        <f>[50]결승기록지!$C$16</f>
        <v>김예림</v>
      </c>
      <c r="S15" s="22" t="str">
        <f>[50]결승기록지!$E$16</f>
        <v>은행고</v>
      </c>
      <c r="T15" s="23" t="str">
        <f>[50]결승기록지!$F$16</f>
        <v>16.07</v>
      </c>
      <c r="U15" s="21" t="str">
        <f>[50]결승기록지!$C$17</f>
        <v>김지영</v>
      </c>
      <c r="V15" s="22" t="str">
        <f>[50]결승기록지!$E$17</f>
        <v>예천여자고</v>
      </c>
      <c r="W15" s="23" t="str">
        <f>[50]결승기록지!$F$17</f>
        <v>16.61</v>
      </c>
      <c r="X15" s="21" t="str">
        <f>[50]결승기록지!$C$18</f>
        <v>유지인</v>
      </c>
      <c r="Y15" s="22" t="str">
        <f>[50]결승기록지!$E$18</f>
        <v>함양제일고</v>
      </c>
      <c r="Z15" s="23" t="str">
        <f>[50]결승기록지!$F$18</f>
        <v>17.30</v>
      </c>
    </row>
    <row r="16" spans="1:26" s="147" customFormat="1" ht="13.5" customHeight="1">
      <c r="A16" s="128"/>
      <c r="B16" s="14" t="s">
        <v>139</v>
      </c>
      <c r="C16" s="43"/>
      <c r="D16" s="44" t="str">
        <f>[50]결승기록지!$G$8</f>
        <v>-1.1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5"/>
    </row>
    <row r="17" spans="1:26" s="147" customFormat="1" ht="13.5" customHeight="1">
      <c r="A17" s="61">
        <v>3</v>
      </c>
      <c r="B17" s="16" t="s">
        <v>140</v>
      </c>
      <c r="C17" s="18" t="str">
        <f>[51]결승기록지!$C$11</f>
        <v>이유빈</v>
      </c>
      <c r="D17" s="19" t="str">
        <f>[51]결승기록지!$E$11</f>
        <v>한강미디어고</v>
      </c>
      <c r="E17" s="20" t="str">
        <f>[51]결승기록지!$F$11</f>
        <v>1:01.90</v>
      </c>
      <c r="F17" s="18" t="str">
        <f>[51]결승기록지!$C$12</f>
        <v>최연정</v>
      </c>
      <c r="G17" s="19" t="str">
        <f>[51]결승기록지!$E$12</f>
        <v>대전체육고</v>
      </c>
      <c r="H17" s="20" t="str">
        <f>[51]결승기록지!$F$12</f>
        <v>1:03.93</v>
      </c>
      <c r="I17" s="18" t="str">
        <f>[51]결승기록지!$C$13</f>
        <v>김재연</v>
      </c>
      <c r="J17" s="19" t="str">
        <f>[51]결승기록지!$E$13</f>
        <v>경기덕계고</v>
      </c>
      <c r="K17" s="20" t="str">
        <f>[51]결승기록지!$F$13</f>
        <v>1:05.89</v>
      </c>
      <c r="L17" s="18" t="str">
        <f>[51]결승기록지!$C$14</f>
        <v>김민재</v>
      </c>
      <c r="M17" s="19" t="str">
        <f>[51]결승기록지!$E$14</f>
        <v>서울체육고</v>
      </c>
      <c r="N17" s="20" t="str">
        <f>[51]결승기록지!$F$14</f>
        <v>1:07.77</v>
      </c>
      <c r="O17" s="18" t="str">
        <f>[51]결승기록지!$C$15</f>
        <v>송수민</v>
      </c>
      <c r="P17" s="19" t="str">
        <f>[51]결승기록지!$E$15</f>
        <v>경기체육고</v>
      </c>
      <c r="Q17" s="20" t="str">
        <f>[51]결승기록지!$F$15</f>
        <v>1:10.52</v>
      </c>
      <c r="R17" s="18" t="str">
        <f>[51]결승기록지!$C$16</f>
        <v>김수영</v>
      </c>
      <c r="S17" s="19" t="str">
        <f>[51]결승기록지!$E$16</f>
        <v>대전체육고</v>
      </c>
      <c r="T17" s="20" t="str">
        <f>[51]결승기록지!$F$16</f>
        <v>1:11.38</v>
      </c>
      <c r="U17" s="18" t="str">
        <f>[51]결승기록지!$C$17</f>
        <v>유환영</v>
      </c>
      <c r="V17" s="19" t="str">
        <f>[51]결승기록지!$E$17</f>
        <v>신명고</v>
      </c>
      <c r="W17" s="20" t="str">
        <f>[51]결승기록지!$F$17</f>
        <v>1:14.17</v>
      </c>
      <c r="X17" s="18"/>
      <c r="Y17" s="19"/>
      <c r="Z17" s="20"/>
    </row>
    <row r="18" spans="1:26" s="147" customFormat="1" ht="13.5" customHeight="1">
      <c r="A18" s="61">
        <v>4</v>
      </c>
      <c r="B18" s="16" t="s">
        <v>141</v>
      </c>
      <c r="C18" s="33" t="str">
        <f>[52]결승기록지!$C$11</f>
        <v>이유림</v>
      </c>
      <c r="D18" s="34" t="str">
        <f>[52]결승기록지!$E$11</f>
        <v>김천한일여자고</v>
      </c>
      <c r="E18" s="159" t="str">
        <f>[52]결승기록지!$F$11</f>
        <v>11:09.68</v>
      </c>
      <c r="F18" s="33" t="str">
        <f>[52]결승기록지!$C$12</f>
        <v>이현정</v>
      </c>
      <c r="G18" s="34" t="str">
        <f>[52]결승기록지!$E$12</f>
        <v>김천한일여자고</v>
      </c>
      <c r="H18" s="159" t="str">
        <f>[52]결승기록지!$F$12</f>
        <v>11:54.82</v>
      </c>
      <c r="I18" s="33" t="str">
        <f>[52]결승기록지!$C$13</f>
        <v>정희정</v>
      </c>
      <c r="J18" s="34" t="str">
        <f>[52]결승기록지!$E$13</f>
        <v>속초여자고</v>
      </c>
      <c r="K18" s="159" t="str">
        <f>[52]결승기록지!$F$13</f>
        <v>11:59.91</v>
      </c>
      <c r="L18" s="33" t="str">
        <f>[52]결승기록지!$C$14</f>
        <v>강서연</v>
      </c>
      <c r="M18" s="34" t="str">
        <f>[52]결승기록지!$E$14</f>
        <v>강릉여자고</v>
      </c>
      <c r="N18" s="159" t="str">
        <f>[52]결승기록지!$F$14</f>
        <v>13:16.44</v>
      </c>
      <c r="O18" s="33"/>
      <c r="P18" s="34"/>
      <c r="Q18" s="159"/>
      <c r="R18" s="33"/>
      <c r="S18" s="34"/>
      <c r="T18" s="159"/>
      <c r="U18" s="33"/>
      <c r="V18" s="34"/>
      <c r="W18" s="159"/>
      <c r="X18" s="33"/>
      <c r="Y18" s="34"/>
      <c r="Z18" s="159"/>
    </row>
    <row r="19" spans="1:26" s="147" customFormat="1" ht="13.5" customHeight="1">
      <c r="A19" s="61">
        <v>2</v>
      </c>
      <c r="B19" s="16" t="s">
        <v>142</v>
      </c>
      <c r="C19" s="18" t="str">
        <f>[53]결승기록지!$C$11</f>
        <v>김이현</v>
      </c>
      <c r="D19" s="19" t="str">
        <f>[53]결승기록지!$E$11</f>
        <v>강릉여자고</v>
      </c>
      <c r="E19" s="20" t="str">
        <f>[53]결승기록지!$F$11</f>
        <v>52:38</v>
      </c>
      <c r="F19" s="18" t="str">
        <f>[53]결승기록지!$C$12</f>
        <v>한하영</v>
      </c>
      <c r="G19" s="19" t="str">
        <f>[53]결승기록지!$E$12</f>
        <v>영광공업고</v>
      </c>
      <c r="H19" s="20" t="str">
        <f>[53]결승기록지!$F$12</f>
        <v>52:58</v>
      </c>
      <c r="I19" s="18" t="str">
        <f>[53]결승기록지!$C$13</f>
        <v>유다빈</v>
      </c>
      <c r="J19" s="19" t="str">
        <f>[53]결승기록지!$E$13</f>
        <v>남한고</v>
      </c>
      <c r="K19" s="20" t="str">
        <f>[53]결승기록지!$F$13</f>
        <v>54:43</v>
      </c>
      <c r="L19" s="18" t="str">
        <f>[53]결승기록지!$C$14</f>
        <v>김채현</v>
      </c>
      <c r="M19" s="19" t="str">
        <f>[53]결승기록지!$E$14</f>
        <v>경기화정고</v>
      </c>
      <c r="N19" s="20" t="str">
        <f>[53]결승기록지!$F$14</f>
        <v>56:27</v>
      </c>
      <c r="O19" s="18" t="str">
        <f>[53]결승기록지!$C$15</f>
        <v>이선화</v>
      </c>
      <c r="P19" s="19" t="str">
        <f>[53]결승기록지!$E$15</f>
        <v>충현고</v>
      </c>
      <c r="Q19" s="20" t="str">
        <f>[53]결승기록지!$F$15</f>
        <v>58:43</v>
      </c>
      <c r="R19" s="18" t="str">
        <f>[53]결승기록지!$C$16</f>
        <v>김승혜</v>
      </c>
      <c r="S19" s="19" t="str">
        <f>[53]결승기록지!$E$16</f>
        <v>인일여자고</v>
      </c>
      <c r="T19" s="20" t="str">
        <f>[53]결승기록지!$F$16</f>
        <v>59:50</v>
      </c>
      <c r="U19" s="18"/>
      <c r="V19" s="19"/>
      <c r="W19" s="20"/>
      <c r="X19" s="18"/>
      <c r="Y19" s="19"/>
      <c r="Z19" s="20"/>
    </row>
    <row r="20" spans="1:26" s="51" customFormat="1" ht="13.5" customHeight="1">
      <c r="A20" s="128">
        <v>3</v>
      </c>
      <c r="B20" s="15" t="s">
        <v>69</v>
      </c>
      <c r="C20" s="21"/>
      <c r="D20" s="22" t="str">
        <f>[54]결승기록지!$E$11</f>
        <v>경북체육고</v>
      </c>
      <c r="E20" s="23" t="str">
        <f>[54]결승기록지!$F$11</f>
        <v>47.74</v>
      </c>
      <c r="F20" s="21"/>
      <c r="G20" s="22" t="str">
        <f>[54]결승기록지!$E$12</f>
        <v>부산체육고</v>
      </c>
      <c r="H20" s="23" t="str">
        <f>[54]결승기록지!$F$12</f>
        <v>49.16</v>
      </c>
      <c r="I20" s="21"/>
      <c r="J20" s="22" t="str">
        <f>[54]결승기록지!$E$13</f>
        <v>서울체육고</v>
      </c>
      <c r="K20" s="23" t="str">
        <f>[54]결승기록지!$F$13</f>
        <v>49.41</v>
      </c>
      <c r="L20" s="21"/>
      <c r="M20" s="22" t="str">
        <f>[54]결승기록지!$E$14</f>
        <v>경기체육고</v>
      </c>
      <c r="N20" s="23" t="str">
        <f>[54]결승기록지!$F$14</f>
        <v>50.07</v>
      </c>
      <c r="O20" s="21"/>
      <c r="P20" s="22" t="str">
        <f>[54]결승기록지!$E$15</f>
        <v>인일여자고</v>
      </c>
      <c r="Q20" s="23" t="str">
        <f>[54]결승기록지!$F$15</f>
        <v>53.65</v>
      </c>
      <c r="R20" s="21"/>
      <c r="S20" s="22"/>
      <c r="T20" s="23"/>
      <c r="U20" s="21"/>
      <c r="V20" s="22"/>
      <c r="W20" s="23"/>
      <c r="X20" s="21"/>
      <c r="Y20" s="22"/>
      <c r="Z20" s="23"/>
    </row>
    <row r="21" spans="1:26" s="51" customFormat="1" ht="13.5" customHeight="1">
      <c r="A21" s="128"/>
      <c r="B21" s="14"/>
      <c r="C21" s="151" t="str">
        <f>[54]결승기록지!$C$11</f>
        <v>김하영 신소정 이현정 안경린</v>
      </c>
      <c r="D21" s="152"/>
      <c r="E21" s="153"/>
      <c r="F21" s="151" t="str">
        <f>[54]결승기록지!$C$12</f>
        <v>이가은 정지민 최유정 최수진</v>
      </c>
      <c r="G21" s="152"/>
      <c r="H21" s="153"/>
      <c r="I21" s="151" t="str">
        <f>[54]결승기록지!$C$13</f>
        <v>하제영 임은솔 박미정 고지혜</v>
      </c>
      <c r="J21" s="152"/>
      <c r="K21" s="153"/>
      <c r="L21" s="151" t="str">
        <f>[54]결승기록지!$C$14</f>
        <v>유민주 김나영 문시연 김지혜</v>
      </c>
      <c r="M21" s="152"/>
      <c r="N21" s="153"/>
      <c r="O21" s="151" t="str">
        <f>[54]결승기록지!$C$15</f>
        <v>고안나 송현주 장세림 조미나</v>
      </c>
      <c r="P21" s="152"/>
      <c r="Q21" s="153"/>
      <c r="R21" s="136"/>
      <c r="S21" s="137"/>
      <c r="T21" s="138"/>
      <c r="U21" s="136"/>
      <c r="V21" s="137"/>
      <c r="W21" s="138"/>
      <c r="X21" s="136"/>
      <c r="Y21" s="137"/>
      <c r="Z21" s="138"/>
    </row>
    <row r="22" spans="1:26" s="147" customFormat="1" ht="13.5" customHeight="1">
      <c r="A22" s="128">
        <v>4</v>
      </c>
      <c r="B22" s="15" t="s">
        <v>70</v>
      </c>
      <c r="C22" s="21"/>
      <c r="D22" s="22" t="str">
        <f>[55]결승기록지!$E$11</f>
        <v>부산체육고</v>
      </c>
      <c r="E22" s="23" t="str">
        <f>[55]결승기록지!$F$11</f>
        <v>4:02.82</v>
      </c>
      <c r="F22" s="21"/>
      <c r="G22" s="22" t="str">
        <f>[55]결승기록지!$E$12</f>
        <v>경기체육고</v>
      </c>
      <c r="H22" s="23" t="str">
        <f>[55]결승기록지!$F$12</f>
        <v>4:05.69</v>
      </c>
      <c r="I22" s="21"/>
      <c r="J22" s="22" t="str">
        <f>[55]결승기록지!$E$13</f>
        <v>서울체육고</v>
      </c>
      <c r="K22" s="23" t="str">
        <f>[55]결승기록지!$F$13</f>
        <v>4:11.65</v>
      </c>
      <c r="L22" s="21"/>
      <c r="M22" s="22" t="str">
        <f>[55]결승기록지!$E$14</f>
        <v>경기소래고</v>
      </c>
      <c r="N22" s="23" t="str">
        <f>[55]결승기록지!$F$14</f>
        <v>4:20.65</v>
      </c>
      <c r="O22" s="21"/>
      <c r="P22" s="22" t="str">
        <f>[55]결승기록지!$E$15</f>
        <v>인일여자고</v>
      </c>
      <c r="Q22" s="23" t="str">
        <f>[55]결승기록지!$F$15</f>
        <v>4:24.66</v>
      </c>
      <c r="R22" s="21"/>
      <c r="S22" s="22"/>
      <c r="T22" s="23"/>
      <c r="U22" s="21"/>
      <c r="V22" s="22"/>
      <c r="W22" s="23"/>
      <c r="X22" s="21"/>
      <c r="Y22" s="22"/>
      <c r="Z22" s="23"/>
    </row>
    <row r="23" spans="1:26" s="147" customFormat="1" ht="13.5" customHeight="1">
      <c r="A23" s="128"/>
      <c r="B23" s="14"/>
      <c r="C23" s="136" t="str">
        <f>[55]결승기록지!$C$11</f>
        <v>이가은 최수진 김민성 정지민</v>
      </c>
      <c r="D23" s="137"/>
      <c r="E23" s="138"/>
      <c r="F23" s="136" t="str">
        <f>[55]결승기록지!$C$12</f>
        <v>문시연 김나영 유수민 김지혜</v>
      </c>
      <c r="G23" s="137"/>
      <c r="H23" s="138"/>
      <c r="I23" s="136" t="str">
        <f>[55]결승기록지!$C$13</f>
        <v xml:space="preserve">박미정 김민재 하제영 양희주 </v>
      </c>
      <c r="J23" s="137"/>
      <c r="K23" s="138"/>
      <c r="L23" s="136" t="str">
        <f>[55]결승기록지!$C$14</f>
        <v>성유림 전예진 김하늘 김희원</v>
      </c>
      <c r="M23" s="137"/>
      <c r="N23" s="138"/>
      <c r="O23" s="136" t="str">
        <f>[55]결승기록지!$C$15</f>
        <v>고안나 송현주 장세림 조미나</v>
      </c>
      <c r="P23" s="137"/>
      <c r="Q23" s="138"/>
      <c r="R23" s="136"/>
      <c r="S23" s="137"/>
      <c r="T23" s="138"/>
      <c r="U23" s="136"/>
      <c r="V23" s="137"/>
      <c r="W23" s="138"/>
      <c r="X23" s="136"/>
      <c r="Y23" s="137"/>
      <c r="Z23" s="138"/>
    </row>
    <row r="24" spans="1:26" s="147" customFormat="1" ht="13.5" customHeight="1">
      <c r="A24" s="160">
        <v>2</v>
      </c>
      <c r="B24" s="15" t="s">
        <v>30</v>
      </c>
      <c r="C24" s="40" t="str">
        <f>[56]높이!$C$11</f>
        <v>장선영</v>
      </c>
      <c r="D24" s="41" t="str">
        <f>[56]높이!$E$11</f>
        <v>경기과천중앙고</v>
      </c>
      <c r="E24" s="42" t="str">
        <f>[56]높이!$F$11</f>
        <v>1.68</v>
      </c>
      <c r="F24" s="40" t="str">
        <f>[56]높이!$C$12</f>
        <v>하민희</v>
      </c>
      <c r="G24" s="41" t="str">
        <f>[56]높이!$E$12</f>
        <v>거제제일고</v>
      </c>
      <c r="H24" s="42" t="str">
        <f>[56]높이!$F$12</f>
        <v>1.45</v>
      </c>
      <c r="I24" s="40" t="s">
        <v>88</v>
      </c>
      <c r="J24" s="41"/>
      <c r="K24" s="42"/>
      <c r="L24" s="40"/>
      <c r="M24" s="41"/>
      <c r="N24" s="161"/>
      <c r="O24" s="40"/>
      <c r="P24" s="41"/>
      <c r="Q24" s="42"/>
      <c r="R24" s="40"/>
      <c r="S24" s="41"/>
      <c r="T24" s="42"/>
      <c r="U24" s="40"/>
      <c r="V24" s="41"/>
      <c r="W24" s="42"/>
      <c r="X24" s="40"/>
      <c r="Y24" s="41"/>
      <c r="Z24" s="42"/>
    </row>
    <row r="25" spans="1:26" s="147" customFormat="1" ht="13.5" customHeight="1">
      <c r="A25" s="61">
        <v>3</v>
      </c>
      <c r="B25" s="16" t="s">
        <v>31</v>
      </c>
      <c r="C25" s="33" t="str">
        <f>[56]장대!$C$11</f>
        <v>신수영</v>
      </c>
      <c r="D25" s="34" t="str">
        <f>[56]장대!$E$11</f>
        <v>서울체육고</v>
      </c>
      <c r="E25" s="78" t="str">
        <f>[56]장대!$F$11</f>
        <v>3.90 CR</v>
      </c>
      <c r="F25" s="33" t="str">
        <f>[56]장대!$C$12</f>
        <v>배한나</v>
      </c>
      <c r="G25" s="34" t="str">
        <f>[56]장대!$E$12</f>
        <v>경기체육고</v>
      </c>
      <c r="H25" s="78" t="str">
        <f>[56]장대!$F$12</f>
        <v>3.40</v>
      </c>
      <c r="I25" s="33" t="str">
        <f>[56]장대!$C$13</f>
        <v>임찬혜</v>
      </c>
      <c r="J25" s="34" t="str">
        <f>[56]장대!$E$13</f>
        <v>경기체육고</v>
      </c>
      <c r="K25" s="78" t="str">
        <f>[56]장대!$F$13</f>
        <v>3.00</v>
      </c>
      <c r="L25" s="33" t="str">
        <f>[56]장대!$C$14</f>
        <v>김다은</v>
      </c>
      <c r="M25" s="34" t="str">
        <f>[56]장대!$E$14</f>
        <v>울산스포츠과학고</v>
      </c>
      <c r="N25" s="78" t="str">
        <f>[56]장대!$F$14</f>
        <v>2.80</v>
      </c>
      <c r="O25" s="33" t="str">
        <f>[56]장대!$C$15</f>
        <v>정나영</v>
      </c>
      <c r="P25" s="34" t="str">
        <f>[56]장대!$E$15</f>
        <v>서울체육고</v>
      </c>
      <c r="Q25" s="78" t="str">
        <f>[56]장대!$F$15</f>
        <v>2.80</v>
      </c>
      <c r="R25" s="33" t="str">
        <f>[56]장대!$C$16</f>
        <v>이유빈</v>
      </c>
      <c r="S25" s="34" t="str">
        <f>[56]장대!$E$16</f>
        <v>부산체육고</v>
      </c>
      <c r="T25" s="78" t="str">
        <f>[56]장대!$F$16</f>
        <v>2.60 공동</v>
      </c>
      <c r="U25" s="33" t="str">
        <f>[56]장대!$C$17</f>
        <v>신애진</v>
      </c>
      <c r="V25" s="34" t="str">
        <f>[56]장대!$E$17</f>
        <v>경기체육고</v>
      </c>
      <c r="W25" s="78" t="str">
        <f>[56]장대!$F$17</f>
        <v>2.60 공동</v>
      </c>
      <c r="X25" s="33" t="str">
        <f>[56]장대!$C$18</f>
        <v>최수아</v>
      </c>
      <c r="Y25" s="34" t="str">
        <f>[56]장대!$E$18</f>
        <v>서울체육고</v>
      </c>
      <c r="Z25" s="78" t="str">
        <f>[56]장대!$F$18</f>
        <v>2.60</v>
      </c>
    </row>
    <row r="26" spans="1:26" s="147" customFormat="1" ht="13.5" customHeight="1">
      <c r="A26" s="128">
        <v>1</v>
      </c>
      <c r="B26" s="15" t="s">
        <v>71</v>
      </c>
      <c r="C26" s="40" t="str">
        <f>[56]멀리!$C$11</f>
        <v>강다연</v>
      </c>
      <c r="D26" s="41" t="str">
        <f>[56]멀리!$E$11</f>
        <v>대전체육고</v>
      </c>
      <c r="E26" s="42" t="str">
        <f>[56]멀리!$F$11</f>
        <v>5.59</v>
      </c>
      <c r="F26" s="40" t="str">
        <f>[56]멀리!$C$12</f>
        <v>이혜연</v>
      </c>
      <c r="G26" s="41" t="str">
        <f>[56]멀리!$E$12</f>
        <v>경기과천중앙고</v>
      </c>
      <c r="H26" s="42" t="str">
        <f>[56]멀리!$F$12</f>
        <v>5.43</v>
      </c>
      <c r="I26" s="40" t="str">
        <f>[56]멀리!$C$13</f>
        <v>박효원</v>
      </c>
      <c r="J26" s="41" t="str">
        <f>[56]멀리!$E$13</f>
        <v>서울체육고</v>
      </c>
      <c r="K26" s="42" t="str">
        <f>[56]멀리!$F$13</f>
        <v>5.14</v>
      </c>
      <c r="L26" s="40" t="str">
        <f>[56]멀리!$C$14</f>
        <v>박진서</v>
      </c>
      <c r="M26" s="41" t="str">
        <f>[56]멀리!$E$14</f>
        <v>경기심원고</v>
      </c>
      <c r="N26" s="42" t="str">
        <f>[56]멀리!$F$14</f>
        <v>5.09</v>
      </c>
      <c r="O26" s="40" t="str">
        <f>[56]멀리!$C$15</f>
        <v>김하진</v>
      </c>
      <c r="P26" s="41" t="str">
        <f>[56]멀리!$E$15</f>
        <v>김포제일공업고</v>
      </c>
      <c r="Q26" s="42" t="str">
        <f>[56]멀리!$F$15</f>
        <v>5.05</v>
      </c>
      <c r="R26" s="40" t="str">
        <f>[56]멀리!$C$16</f>
        <v>유  진</v>
      </c>
      <c r="S26" s="41" t="str">
        <f>[56]멀리!$E$16</f>
        <v>경기소래고</v>
      </c>
      <c r="T26" s="42" t="str">
        <f>[56]멀리!$F$16</f>
        <v>5.04</v>
      </c>
      <c r="U26" s="40" t="str">
        <f>[56]멀리!$C$17</f>
        <v>유한솔</v>
      </c>
      <c r="V26" s="41" t="str">
        <f>[56]멀리!$E$17</f>
        <v>대전체육고</v>
      </c>
      <c r="W26" s="42" t="str">
        <f>[56]멀리!$F$17</f>
        <v>4.91</v>
      </c>
      <c r="X26" s="40" t="str">
        <f>[56]멀리!$C$18</f>
        <v>조예슬</v>
      </c>
      <c r="Y26" s="41" t="str">
        <f>[56]멀리!$E$18</f>
        <v>충현고</v>
      </c>
      <c r="Z26" s="42" t="str">
        <f>[56]멀리!$F$18</f>
        <v>4.89</v>
      </c>
    </row>
    <row r="27" spans="1:26" s="147" customFormat="1" ht="13.5" customHeight="1">
      <c r="A27" s="128"/>
      <c r="B27" s="14" t="s">
        <v>13</v>
      </c>
      <c r="C27" s="43"/>
      <c r="D27" s="44" t="str">
        <f>[56]멀리!$G$11</f>
        <v>-0.5</v>
      </c>
      <c r="E27" s="45"/>
      <c r="F27" s="43"/>
      <c r="G27" s="44" t="str">
        <f>[56]멀리!$G$12</f>
        <v>1.0</v>
      </c>
      <c r="H27" s="45"/>
      <c r="I27" s="43"/>
      <c r="J27" s="44" t="str">
        <f>[56]멀리!$G$13</f>
        <v>0.7</v>
      </c>
      <c r="K27" s="45"/>
      <c r="L27" s="43"/>
      <c r="M27" s="44" t="str">
        <f>[56]멀리!$G$14</f>
        <v>0.5</v>
      </c>
      <c r="N27" s="45"/>
      <c r="O27" s="43"/>
      <c r="P27" s="44" t="str">
        <f>[56]멀리!$G$15</f>
        <v>0.5</v>
      </c>
      <c r="Q27" s="45"/>
      <c r="R27" s="43"/>
      <c r="S27" s="44" t="str">
        <f>[56]멀리!$G$16</f>
        <v>0.7</v>
      </c>
      <c r="T27" s="82"/>
      <c r="U27" s="162"/>
      <c r="V27" s="163" t="str">
        <f>[56]멀리!$G$17</f>
        <v>0.3</v>
      </c>
      <c r="W27" s="45"/>
      <c r="X27" s="43"/>
      <c r="Y27" s="44" t="str">
        <f>[56]멀리!$G$18</f>
        <v>0.3</v>
      </c>
      <c r="Z27" s="45"/>
    </row>
    <row r="28" spans="1:26" s="147" customFormat="1" ht="13.5" customHeight="1">
      <c r="A28" s="128">
        <v>3</v>
      </c>
      <c r="B28" s="15" t="s">
        <v>68</v>
      </c>
      <c r="C28" s="21" t="str">
        <f>[56]세단!$C$11</f>
        <v>이가은</v>
      </c>
      <c r="D28" s="22" t="str">
        <f>[56]세단!$E$11</f>
        <v>부산체육고</v>
      </c>
      <c r="E28" s="23" t="str">
        <f>[56]세단!$F$11</f>
        <v>12.08</v>
      </c>
      <c r="F28" s="21" t="str">
        <f>[56]세단!$C$12</f>
        <v>정은아</v>
      </c>
      <c r="G28" s="22" t="str">
        <f>[56]세단!$E$12</f>
        <v>인천체육고</v>
      </c>
      <c r="H28" s="23" t="str">
        <f>[56]세단!$F$12</f>
        <v>11.97</v>
      </c>
      <c r="I28" s="21" t="str">
        <f>[56]세단!$C$13</f>
        <v>박효원</v>
      </c>
      <c r="J28" s="22" t="str">
        <f>[56]세단!$E$13</f>
        <v>서울체육고</v>
      </c>
      <c r="K28" s="23" t="str">
        <f>[56]세단!$F$13</f>
        <v>11.39</v>
      </c>
      <c r="L28" s="21" t="str">
        <f>[56]세단!$C$14</f>
        <v>김지영</v>
      </c>
      <c r="M28" s="22" t="str">
        <f>[56]세단!$E$14</f>
        <v>경기소래고</v>
      </c>
      <c r="N28" s="23" t="str">
        <f>[56]세단!$F$14</f>
        <v>11.29</v>
      </c>
      <c r="O28" s="21" t="str">
        <f>[56]세단!$C$15</f>
        <v>김가연</v>
      </c>
      <c r="P28" s="22" t="str">
        <f>[56]세단!$E$15</f>
        <v>부산체육고</v>
      </c>
      <c r="Q28" s="23" t="str">
        <f>[56]세단!$F$15</f>
        <v>10.87</v>
      </c>
      <c r="R28" s="21" t="str">
        <f>[56]세단!$C$16</f>
        <v>박진서</v>
      </c>
      <c r="S28" s="22" t="str">
        <f>[56]세단!$E$16</f>
        <v>경기심원고</v>
      </c>
      <c r="T28" s="23" t="str">
        <f>[56]세단!$F$16</f>
        <v>10.80</v>
      </c>
      <c r="U28" s="21" t="str">
        <f>[56]세단!$C$17</f>
        <v>임수민</v>
      </c>
      <c r="V28" s="22" t="str">
        <f>[56]세단!$E$17</f>
        <v>김화공업고</v>
      </c>
      <c r="W28" s="23" t="str">
        <f>[56]세단!$F$17</f>
        <v>10.09</v>
      </c>
      <c r="X28" s="21"/>
      <c r="Y28" s="22"/>
      <c r="Z28" s="23"/>
    </row>
    <row r="29" spans="1:26" s="147" customFormat="1" ht="13.5" customHeight="1">
      <c r="A29" s="128"/>
      <c r="B29" s="14" t="s">
        <v>139</v>
      </c>
      <c r="C29" s="47"/>
      <c r="D29" s="157" t="str">
        <f>[56]세단!$G$11</f>
        <v>0.4</v>
      </c>
      <c r="E29" s="82"/>
      <c r="F29" s="47"/>
      <c r="G29" s="48" t="str">
        <f>[56]세단!$G$12</f>
        <v>0.4</v>
      </c>
      <c r="H29" s="82"/>
      <c r="I29" s="47"/>
      <c r="J29" s="48" t="str">
        <f>[56]세단!$G$13</f>
        <v>-0.5</v>
      </c>
      <c r="K29" s="49"/>
      <c r="L29" s="47"/>
      <c r="M29" s="48" t="str">
        <f>[56]세단!$G$14</f>
        <v>0.5</v>
      </c>
      <c r="N29" s="82"/>
      <c r="O29" s="47"/>
      <c r="P29" s="48" t="str">
        <f>[56]세단!$G$15</f>
        <v>-0.6</v>
      </c>
      <c r="Q29" s="49"/>
      <c r="R29" s="47"/>
      <c r="S29" s="48" t="str">
        <f>[56]세단!$G$16</f>
        <v>0.2</v>
      </c>
      <c r="T29" s="82"/>
      <c r="U29" s="47"/>
      <c r="V29" s="48" t="str">
        <f>[56]세단!$G$17</f>
        <v>0.3</v>
      </c>
      <c r="W29" s="82"/>
      <c r="X29" s="47"/>
      <c r="Y29" s="48"/>
      <c r="Z29" s="49"/>
    </row>
    <row r="30" spans="1:26" s="147" customFormat="1" ht="13.5" customHeight="1">
      <c r="A30" s="61">
        <v>1</v>
      </c>
      <c r="B30" s="16" t="s">
        <v>72</v>
      </c>
      <c r="C30" s="33" t="str">
        <f>[56]포환!$C$11</f>
        <v>명아영</v>
      </c>
      <c r="D30" s="34" t="str">
        <f>[56]포환!$E$11</f>
        <v>전남체육고</v>
      </c>
      <c r="E30" s="35" t="str">
        <f>[56]포환!$F$11</f>
        <v>13.21</v>
      </c>
      <c r="F30" s="33" t="str">
        <f>[56]포환!$C$12</f>
        <v>김한빈</v>
      </c>
      <c r="G30" s="34" t="str">
        <f>[56]포환!$E$12</f>
        <v>충현고</v>
      </c>
      <c r="H30" s="35" t="str">
        <f>[56]포환!$F$12</f>
        <v>12.21</v>
      </c>
      <c r="I30" s="33" t="str">
        <f>[56]포환!$C$13</f>
        <v>김진아</v>
      </c>
      <c r="J30" s="34" t="str">
        <f>[56]포환!$E$13</f>
        <v>경북체육고</v>
      </c>
      <c r="K30" s="35" t="str">
        <f>[56]포환!$F$13</f>
        <v>11.36</v>
      </c>
      <c r="L30" s="33" t="str">
        <f>[56]포환!$C$14</f>
        <v>남경민</v>
      </c>
      <c r="M30" s="34" t="str">
        <f>[56]포환!$E$14</f>
        <v>인천체육고</v>
      </c>
      <c r="N30" s="35" t="str">
        <f>[56]포환!$F$14</f>
        <v>11.30</v>
      </c>
      <c r="O30" s="33" t="str">
        <f>[56]포환!$C$15</f>
        <v>이다미</v>
      </c>
      <c r="P30" s="34" t="str">
        <f>[56]포환!$E$15</f>
        <v>강원체육고</v>
      </c>
      <c r="Q30" s="35" t="str">
        <f>[56]포환!$F$15</f>
        <v>8.74</v>
      </c>
      <c r="R30" s="33" t="str">
        <f>[56]포환!$C$16</f>
        <v>주현빈</v>
      </c>
      <c r="S30" s="34" t="str">
        <f>[56]포환!$E$16</f>
        <v>경남체육고</v>
      </c>
      <c r="T30" s="35" t="str">
        <f>[56]포환!$F$16</f>
        <v>8.39</v>
      </c>
      <c r="U30" s="33"/>
      <c r="V30" s="34"/>
      <c r="W30" s="35"/>
      <c r="X30" s="33"/>
      <c r="Y30" s="34"/>
      <c r="Z30" s="35"/>
    </row>
    <row r="31" spans="1:26" s="147" customFormat="1" ht="13.5" customHeight="1">
      <c r="A31" s="61">
        <v>3</v>
      </c>
      <c r="B31" s="16" t="s">
        <v>74</v>
      </c>
      <c r="C31" s="33" t="str">
        <f>[56]원반!$C$11</f>
        <v>이우령</v>
      </c>
      <c r="D31" s="34" t="str">
        <f>[56]원반!$E$11</f>
        <v>의성여자고</v>
      </c>
      <c r="E31" s="35" t="str">
        <f>[56]원반!$F$11</f>
        <v>42.39</v>
      </c>
      <c r="F31" s="33" t="str">
        <f>[56]원반!$C$12</f>
        <v>이수진</v>
      </c>
      <c r="G31" s="34" t="str">
        <f>[56]원반!$E$12</f>
        <v>평촌경영고</v>
      </c>
      <c r="H31" s="35" t="str">
        <f>[56]원반!$F$12</f>
        <v>41.10</v>
      </c>
      <c r="I31" s="33" t="str">
        <f>[56]원반!$C$13</f>
        <v>김예은</v>
      </c>
      <c r="J31" s="34" t="str">
        <f>[56]원반!$E$13</f>
        <v>강원체육고</v>
      </c>
      <c r="K31" s="35" t="str">
        <f>[56]원반!$F$13</f>
        <v>39.59</v>
      </c>
      <c r="L31" s="33" t="str">
        <f>[56]원반!$C$14</f>
        <v>박수진</v>
      </c>
      <c r="M31" s="34" t="str">
        <f>[56]원반!$E$14</f>
        <v>이리공업고</v>
      </c>
      <c r="N31" s="78" t="str">
        <f>[56]원반!$F$14</f>
        <v>38.94</v>
      </c>
      <c r="O31" s="33" t="str">
        <f>[56]원반!$C$15</f>
        <v>주다해</v>
      </c>
      <c r="P31" s="34" t="str">
        <f>[56]원반!$E$15</f>
        <v>서울체육고</v>
      </c>
      <c r="Q31" s="78" t="str">
        <f>[56]원반!$F$15</f>
        <v>38.83</v>
      </c>
      <c r="R31" s="33" t="str">
        <f>[56]원반!$C$16</f>
        <v>박혜지</v>
      </c>
      <c r="S31" s="34" t="str">
        <f>[56]원반!$E$16</f>
        <v>전남체육고</v>
      </c>
      <c r="T31" s="35" t="str">
        <f>[56]원반!$F$16</f>
        <v>38.53</v>
      </c>
      <c r="U31" s="33" t="str">
        <f>[56]원반!$C$17</f>
        <v>민세빈</v>
      </c>
      <c r="V31" s="34" t="str">
        <f>[56]원반!$E$17</f>
        <v>서울체육고</v>
      </c>
      <c r="W31" s="35" t="str">
        <f>[56]원반!$F$17</f>
        <v>37.18</v>
      </c>
      <c r="X31" s="33" t="str">
        <f>[56]원반!$C$18</f>
        <v>김선희</v>
      </c>
      <c r="Y31" s="34" t="str">
        <f>[56]원반!$E$18</f>
        <v>경남체육고</v>
      </c>
      <c r="Z31" s="35" t="str">
        <f>[56]원반!$F$18</f>
        <v>35.30</v>
      </c>
    </row>
    <row r="32" spans="1:26" s="147" customFormat="1" ht="13.5" customHeight="1">
      <c r="A32" s="61">
        <v>1</v>
      </c>
      <c r="B32" s="16" t="s">
        <v>143</v>
      </c>
      <c r="C32" s="33" t="str">
        <f>[56]해머!$C$11</f>
        <v>정다운</v>
      </c>
      <c r="D32" s="34" t="str">
        <f>[56]해머!$E$11</f>
        <v>전북체육고</v>
      </c>
      <c r="E32" s="35" t="s">
        <v>144</v>
      </c>
      <c r="F32" s="33" t="str">
        <f>[56]해머!$C$12</f>
        <v>이유라</v>
      </c>
      <c r="G32" s="34" t="str">
        <f>[56]해머!$E$12</f>
        <v>울산스포츠과학고</v>
      </c>
      <c r="H32" s="35" t="str">
        <f>[56]해머!$F$12</f>
        <v>47.22</v>
      </c>
      <c r="I32" s="33" t="str">
        <f>[56]해머!$C$13</f>
        <v>장은휘</v>
      </c>
      <c r="J32" s="34" t="str">
        <f>[56]해머!$E$13</f>
        <v>이리공업고</v>
      </c>
      <c r="K32" s="35" t="str">
        <f>[56]해머!$F$13</f>
        <v>46.79</v>
      </c>
      <c r="L32" s="33" t="str">
        <f>[56]해머!$C$14</f>
        <v>박민지</v>
      </c>
      <c r="M32" s="34" t="str">
        <f>[56]해머!$E$14</f>
        <v>전북체육고</v>
      </c>
      <c r="N32" s="35" t="str">
        <f>[56]해머!$F$14</f>
        <v>42.05</v>
      </c>
      <c r="O32" s="33" t="str">
        <f>[56]해머!$C$15</f>
        <v>서미정</v>
      </c>
      <c r="P32" s="34" t="str">
        <f>[56]해머!$E$15</f>
        <v>서울체육고</v>
      </c>
      <c r="Q32" s="35" t="str">
        <f>[56]해머!$F$15</f>
        <v>41.19</v>
      </c>
      <c r="R32" s="33" t="str">
        <f>[56]해머!$C$16</f>
        <v>이예린</v>
      </c>
      <c r="S32" s="34" t="str">
        <f>[56]해머!$E$16</f>
        <v>충북체육고</v>
      </c>
      <c r="T32" s="35" t="str">
        <f>[56]해머!$F$16</f>
        <v>40.24</v>
      </c>
      <c r="U32" s="33" t="str">
        <f>[56]해머!$C$17</f>
        <v>백지현</v>
      </c>
      <c r="V32" s="34" t="str">
        <f>[56]해머!$E$17</f>
        <v>충북체육고</v>
      </c>
      <c r="W32" s="35" t="str">
        <f>[56]해머!$F$17</f>
        <v>39.21</v>
      </c>
      <c r="X32" s="33" t="str">
        <f>[56]해머!$C$18</f>
        <v>손채연</v>
      </c>
      <c r="Y32" s="34" t="str">
        <f>[56]해머!$E$18</f>
        <v>충현고</v>
      </c>
      <c r="Z32" s="35" t="str">
        <f>[56]해머!$F$18</f>
        <v>35.34</v>
      </c>
    </row>
    <row r="33" spans="1:26" s="147" customFormat="1" ht="13.5" customHeight="1">
      <c r="A33" s="61">
        <v>3</v>
      </c>
      <c r="B33" s="16" t="s">
        <v>73</v>
      </c>
      <c r="C33" s="33" t="str">
        <f>[56]투창!$C$11</f>
        <v>이우진</v>
      </c>
      <c r="D33" s="34" t="str">
        <f>[56]투창!$E$11</f>
        <v>의성여자고</v>
      </c>
      <c r="E33" s="78" t="str">
        <f>[56]투창!$F$11</f>
        <v>46.54</v>
      </c>
      <c r="F33" s="33" t="str">
        <f>[56]투창!$C$12</f>
        <v>오윤경</v>
      </c>
      <c r="G33" s="34" t="str">
        <f>[56]투창!$E$12</f>
        <v>용남고</v>
      </c>
      <c r="H33" s="78" t="str">
        <f>[56]투창!$F$12</f>
        <v>46.47</v>
      </c>
      <c r="I33" s="33" t="str">
        <f>[56]투창!$C$13</f>
        <v>이지연</v>
      </c>
      <c r="J33" s="34" t="str">
        <f>[56]투창!$E$13</f>
        <v>경북체육고</v>
      </c>
      <c r="K33" s="78" t="str">
        <f>[56]투창!$F$13</f>
        <v>42.43</v>
      </c>
      <c r="L33" s="33" t="str">
        <f>[56]투창!$C$14</f>
        <v>우 진</v>
      </c>
      <c r="M33" s="34" t="str">
        <f>[56]투창!$E$14</f>
        <v>경북체육고</v>
      </c>
      <c r="N33" s="78" t="str">
        <f>[56]투창!$F$14</f>
        <v>39.73</v>
      </c>
      <c r="O33" s="33" t="str">
        <f>[56]투창!$C$15</f>
        <v>한지수</v>
      </c>
      <c r="P33" s="34" t="str">
        <f>[56]투창!$E$15</f>
        <v>서울체육고</v>
      </c>
      <c r="Q33" s="78" t="str">
        <f>[56]투창!$F$15</f>
        <v>38.88</v>
      </c>
      <c r="R33" s="33" t="str">
        <f>[56]투창!$C$16</f>
        <v>정나리</v>
      </c>
      <c r="S33" s="34" t="str">
        <f>[56]투창!$E$16</f>
        <v>충북체육고</v>
      </c>
      <c r="T33" s="78" t="str">
        <f>[56]투창!$F$16</f>
        <v>36.73</v>
      </c>
      <c r="U33" s="33" t="str">
        <f>[56]투창!$C$17</f>
        <v>박은지</v>
      </c>
      <c r="V33" s="34" t="str">
        <f>[56]투창!$E$17</f>
        <v>강원체육고</v>
      </c>
      <c r="W33" s="78" t="str">
        <f>[56]투창!$F$17</f>
        <v>35.89</v>
      </c>
      <c r="X33" s="33" t="str">
        <f>[56]투창!$C$18</f>
        <v>김어진</v>
      </c>
      <c r="Y33" s="34" t="str">
        <f>[56]투창!$E$18</f>
        <v>경기체육고</v>
      </c>
      <c r="Z33" s="78" t="str">
        <f>[56]투창!$F$18</f>
        <v>35.23</v>
      </c>
    </row>
    <row r="34" spans="1:26" s="147" customFormat="1" ht="13.5" customHeight="1">
      <c r="A34" s="61">
        <v>2</v>
      </c>
      <c r="B34" s="16" t="s">
        <v>145</v>
      </c>
      <c r="C34" s="33" t="str">
        <f>'[56]7종경기'!$C$11</f>
        <v>강다연</v>
      </c>
      <c r="D34" s="34" t="str">
        <f>'[56]7종경기'!$E$11</f>
        <v>대전체육고</v>
      </c>
      <c r="E34" s="35" t="str">
        <f>'[56]7종경기'!$F$11</f>
        <v>3,960점</v>
      </c>
      <c r="F34" s="33" t="str">
        <f>'[56]7종경기'!$C$12</f>
        <v>이예빈</v>
      </c>
      <c r="G34" s="34" t="str">
        <f>'[56]7종경기'!$E$12</f>
        <v>경기체육고</v>
      </c>
      <c r="H34" s="35" t="str">
        <f>'[56]7종경기'!$F$12</f>
        <v>3,447점</v>
      </c>
      <c r="I34" s="33" t="str">
        <f>'[56]7종경기'!$C$13</f>
        <v>정유나</v>
      </c>
      <c r="J34" s="34" t="str">
        <f>'[56]7종경기'!$E$13</f>
        <v>포항두호고</v>
      </c>
      <c r="K34" s="35" t="str">
        <f>'[56]7종경기'!$F$13</f>
        <v>3,417점</v>
      </c>
      <c r="L34" s="33" t="str">
        <f>'[56]7종경기'!$C$14</f>
        <v>장세림</v>
      </c>
      <c r="M34" s="34" t="str">
        <f>'[56]7종경기'!$E$14</f>
        <v>인일여자고</v>
      </c>
      <c r="N34" s="35" t="str">
        <f>'[56]7종경기'!$F$14</f>
        <v>2,653점</v>
      </c>
      <c r="O34" s="33" t="str">
        <f>'[56]7종경기'!$C$15</f>
        <v>김희원</v>
      </c>
      <c r="P34" s="34" t="str">
        <f>'[56]7종경기'!$E$15</f>
        <v>경기소래고</v>
      </c>
      <c r="Q34" s="35" t="str">
        <f>'[56]7종경기'!$F$15</f>
        <v>2,375점</v>
      </c>
      <c r="R34" s="33" t="str">
        <f>'[56]7종경기'!$C$16</f>
        <v>정지은</v>
      </c>
      <c r="S34" s="34" t="str">
        <f>'[56]7종경기'!$E$16</f>
        <v>천안쌍용고</v>
      </c>
      <c r="T34" s="35" t="str">
        <f>'[56]7종경기'!$F$16</f>
        <v>2,196점</v>
      </c>
      <c r="U34" s="33"/>
      <c r="V34" s="34"/>
      <c r="W34" s="35"/>
      <c r="X34" s="33"/>
      <c r="Y34" s="34"/>
      <c r="Z34" s="35"/>
    </row>
    <row r="35" spans="1:26" s="52" customFormat="1" ht="13.5" customHeight="1">
      <c r="A35" s="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</row>
    <row r="36" spans="1:26" s="9" customFormat="1" ht="14.25" customHeight="1">
      <c r="A36" s="64"/>
      <c r="B36" s="11" t="s">
        <v>85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6"/>
  <sheetViews>
    <sheetView view="pageBreakPreview" zoomScale="120" zoomScaleNormal="100" zoomScaleSheetLayoutView="120" workbookViewId="0">
      <selection activeCell="E2" sqref="E2:T2"/>
    </sheetView>
  </sheetViews>
  <sheetFormatPr defaultRowHeight="13.5"/>
  <cols>
    <col min="1" max="1" width="2.21875" style="63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62"/>
      <c r="B2" s="10"/>
      <c r="C2" s="10"/>
      <c r="D2" s="10"/>
      <c r="E2" s="132" t="s">
        <v>86</v>
      </c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58" t="s">
        <v>83</v>
      </c>
      <c r="V2" s="58"/>
      <c r="W2" s="58"/>
      <c r="X2" s="58"/>
      <c r="Y2" s="58"/>
      <c r="Z2" s="58"/>
    </row>
    <row r="3" spans="1:26" s="9" customFormat="1" ht="14.25" thickTop="1">
      <c r="A3" s="62"/>
      <c r="B3" s="146"/>
      <c r="C3" s="146"/>
      <c r="D3" s="10"/>
      <c r="E3" s="10"/>
      <c r="F3" s="134" t="s">
        <v>87</v>
      </c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2"/>
      <c r="B4" s="127"/>
      <c r="C4" s="127"/>
      <c r="D4" s="10"/>
      <c r="E4" s="10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0"/>
      <c r="U4" s="10"/>
      <c r="V4" s="10"/>
      <c r="W4" s="10"/>
      <c r="X4" s="10"/>
      <c r="Y4" s="10"/>
      <c r="Z4" s="10"/>
    </row>
    <row r="5" spans="1:26" ht="18" customHeight="1">
      <c r="B5" s="135" t="s">
        <v>146</v>
      </c>
      <c r="C5" s="135"/>
      <c r="D5" s="13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0</v>
      </c>
      <c r="C6" s="2"/>
      <c r="D6" s="3" t="s">
        <v>2</v>
      </c>
      <c r="E6" s="4"/>
      <c r="F6" s="2"/>
      <c r="G6" s="3" t="s">
        <v>3</v>
      </c>
      <c r="H6" s="4"/>
      <c r="I6" s="2"/>
      <c r="J6" s="3" t="s">
        <v>4</v>
      </c>
      <c r="K6" s="4"/>
      <c r="L6" s="2"/>
      <c r="M6" s="3" t="s">
        <v>5</v>
      </c>
      <c r="N6" s="4"/>
      <c r="O6" s="2"/>
      <c r="P6" s="3" t="s">
        <v>6</v>
      </c>
      <c r="Q6" s="4"/>
      <c r="R6" s="2"/>
      <c r="S6" s="3" t="s">
        <v>7</v>
      </c>
      <c r="T6" s="4"/>
      <c r="U6" s="2"/>
      <c r="V6" s="3" t="s">
        <v>8</v>
      </c>
      <c r="W6" s="4"/>
      <c r="X6" s="2"/>
      <c r="Y6" s="3" t="s">
        <v>9</v>
      </c>
      <c r="Z6" s="4"/>
    </row>
    <row r="7" spans="1:26" ht="14.25" thickBot="1">
      <c r="B7" s="6" t="s">
        <v>1</v>
      </c>
      <c r="C7" s="5" t="s">
        <v>10</v>
      </c>
      <c r="D7" s="5" t="s">
        <v>11</v>
      </c>
      <c r="E7" s="5" t="s">
        <v>12</v>
      </c>
      <c r="F7" s="5" t="s">
        <v>10</v>
      </c>
      <c r="G7" s="5" t="s">
        <v>11</v>
      </c>
      <c r="H7" s="5" t="s">
        <v>12</v>
      </c>
      <c r="I7" s="5" t="s">
        <v>10</v>
      </c>
      <c r="J7" s="5" t="s">
        <v>11</v>
      </c>
      <c r="K7" s="5" t="s">
        <v>12</v>
      </c>
      <c r="L7" s="5" t="s">
        <v>10</v>
      </c>
      <c r="M7" s="5" t="s">
        <v>11</v>
      </c>
      <c r="N7" s="5" t="s">
        <v>12</v>
      </c>
      <c r="O7" s="5" t="s">
        <v>10</v>
      </c>
      <c r="P7" s="5" t="s">
        <v>11</v>
      </c>
      <c r="Q7" s="5" t="s">
        <v>12</v>
      </c>
      <c r="R7" s="5" t="s">
        <v>10</v>
      </c>
      <c r="S7" s="5" t="s">
        <v>11</v>
      </c>
      <c r="T7" s="5" t="s">
        <v>12</v>
      </c>
      <c r="U7" s="5" t="s">
        <v>10</v>
      </c>
      <c r="V7" s="5" t="s">
        <v>11</v>
      </c>
      <c r="W7" s="5" t="s">
        <v>12</v>
      </c>
      <c r="X7" s="5" t="s">
        <v>10</v>
      </c>
      <c r="Y7" s="5" t="s">
        <v>11</v>
      </c>
      <c r="Z7" s="5" t="s">
        <v>12</v>
      </c>
    </row>
    <row r="8" spans="1:26" s="52" customFormat="1" ht="13.5" customHeight="1" thickTop="1">
      <c r="A8" s="128">
        <v>1</v>
      </c>
      <c r="B8" s="13" t="s">
        <v>58</v>
      </c>
      <c r="C8" s="26" t="str">
        <f>[57]결승기록지!$C$11</f>
        <v>김현탁</v>
      </c>
      <c r="D8" s="27" t="str">
        <f>[57]결승기록지!$E$11</f>
        <v>경복고</v>
      </c>
      <c r="E8" s="28" t="str">
        <f>[57]결승기록지!$F$11</f>
        <v>10.88</v>
      </c>
      <c r="F8" s="26" t="str">
        <f>[57]결승기록지!$C$12</f>
        <v>주진영</v>
      </c>
      <c r="G8" s="27" t="str">
        <f>[57]결승기록지!$E$12</f>
        <v>서울체육고</v>
      </c>
      <c r="H8" s="28" t="str">
        <f>[57]결승기록지!$F$12</f>
        <v>11.22</v>
      </c>
      <c r="I8" s="26" t="str">
        <f>[57]결승기록지!$C$13</f>
        <v>이승원</v>
      </c>
      <c r="J8" s="27" t="str">
        <f>[57]결승기록지!$E$13</f>
        <v>경기용인고</v>
      </c>
      <c r="K8" s="28" t="str">
        <f>[57]결승기록지!$F$13</f>
        <v>11.31</v>
      </c>
      <c r="L8" s="26" t="str">
        <f>[57]결승기록지!$C$14</f>
        <v>김남혁</v>
      </c>
      <c r="M8" s="27" t="str">
        <f>[57]결승기록지!$E$14</f>
        <v>대전체육고</v>
      </c>
      <c r="N8" s="28" t="str">
        <f>[57]결승기록지!$F$14</f>
        <v>11.31</v>
      </c>
      <c r="O8" s="26" t="str">
        <f>[57]결승기록지!$C$15</f>
        <v>안상현</v>
      </c>
      <c r="P8" s="27" t="str">
        <f>[57]결승기록지!$E$15</f>
        <v>경기과천중앙고</v>
      </c>
      <c r="Q8" s="28" t="str">
        <f>[57]결승기록지!$F$15</f>
        <v>11.38</v>
      </c>
      <c r="R8" s="26" t="str">
        <f>[57]결승기록지!$C$16</f>
        <v>엄소웅</v>
      </c>
      <c r="S8" s="27" t="str">
        <f>[57]결승기록지!$E$16</f>
        <v>용남고</v>
      </c>
      <c r="T8" s="28" t="str">
        <f>[57]결승기록지!$F$16</f>
        <v>11.46</v>
      </c>
      <c r="U8" s="26" t="str">
        <f>[57]결승기록지!$C$17</f>
        <v>오혜성</v>
      </c>
      <c r="V8" s="27" t="str">
        <f>[57]결승기록지!$E$17</f>
        <v>경기모바일과학고</v>
      </c>
      <c r="W8" s="28" t="str">
        <f>[57]결승기록지!$F$17</f>
        <v>11.47</v>
      </c>
      <c r="X8" s="165"/>
      <c r="Y8" s="27"/>
      <c r="Z8" s="28"/>
    </row>
    <row r="9" spans="1:26" s="52" customFormat="1" ht="13.5" customHeight="1">
      <c r="A9" s="128"/>
      <c r="B9" s="24" t="s">
        <v>13</v>
      </c>
      <c r="D9" s="123" t="str">
        <f>[57]결승기록지!$G$8</f>
        <v>0.2</v>
      </c>
      <c r="E9" s="124"/>
      <c r="F9" s="123"/>
      <c r="G9" s="123"/>
      <c r="H9" s="124"/>
      <c r="I9" s="123"/>
      <c r="J9" s="123"/>
      <c r="K9" s="124"/>
      <c r="L9" s="123"/>
      <c r="M9" s="123"/>
      <c r="N9" s="124"/>
      <c r="O9" s="123"/>
      <c r="P9" s="123"/>
      <c r="Q9" s="124"/>
      <c r="R9" s="123"/>
      <c r="S9" s="123"/>
      <c r="T9" s="124"/>
      <c r="U9" s="123"/>
      <c r="V9" s="123"/>
      <c r="W9" s="124"/>
      <c r="X9" s="123"/>
      <c r="Y9" s="123"/>
      <c r="Z9" s="124"/>
    </row>
    <row r="10" spans="1:26" s="52" customFormat="1" ht="13.5" customHeight="1">
      <c r="A10" s="61">
        <v>1</v>
      </c>
      <c r="B10" s="16" t="s">
        <v>44</v>
      </c>
      <c r="C10" s="33" t="str">
        <f>[58]결승기록지!$C$11</f>
        <v>이시온</v>
      </c>
      <c r="D10" s="34" t="str">
        <f>[58]결승기록지!$E$11</f>
        <v>경기용인고</v>
      </c>
      <c r="E10" s="35" t="str">
        <f>[58]결승기록지!$F$11</f>
        <v>50.84</v>
      </c>
      <c r="F10" s="33" t="str">
        <f>[58]결승기록지!$C$12</f>
        <v>박태인</v>
      </c>
      <c r="G10" s="34" t="str">
        <f>[58]결승기록지!$E$12</f>
        <v>충남체육고</v>
      </c>
      <c r="H10" s="35" t="str">
        <f>[58]결승기록지!$F$12</f>
        <v>51.34</v>
      </c>
      <c r="I10" s="33" t="str">
        <f>[58]결승기록지!$C$13</f>
        <v>박상민</v>
      </c>
      <c r="J10" s="34" t="str">
        <f>[58]결승기록지!$E$13</f>
        <v>강원체육고</v>
      </c>
      <c r="K10" s="35" t="str">
        <f>[58]결승기록지!$F$13</f>
        <v>51.40</v>
      </c>
      <c r="L10" s="33" t="str">
        <f>[58]결승기록지!$C$14</f>
        <v>오건엽</v>
      </c>
      <c r="M10" s="34" t="str">
        <f>[58]결승기록지!$E$14</f>
        <v>대구체육고</v>
      </c>
      <c r="N10" s="35" t="str">
        <f>[58]결승기록지!$F$14</f>
        <v>51.41</v>
      </c>
      <c r="O10" s="33" t="str">
        <f>[58]결승기록지!$C$15</f>
        <v>김상범</v>
      </c>
      <c r="P10" s="34" t="str">
        <f>[58]결승기록지!$E$15</f>
        <v>경복고</v>
      </c>
      <c r="Q10" s="35" t="str">
        <f>[58]결승기록지!$F$15</f>
        <v>52.14</v>
      </c>
      <c r="R10" s="33" t="str">
        <f>[58]결승기록지!$C$16</f>
        <v>김명진</v>
      </c>
      <c r="S10" s="34" t="str">
        <f>[58]결승기록지!$E$16</f>
        <v>부산체육고</v>
      </c>
      <c r="T10" s="35" t="str">
        <f>[58]결승기록지!$F$16</f>
        <v>53.26</v>
      </c>
      <c r="U10" s="33" t="str">
        <f>[58]결승기록지!$C$17</f>
        <v>이건무</v>
      </c>
      <c r="V10" s="34" t="str">
        <f>[58]결승기록지!$E$17</f>
        <v>인천체육고</v>
      </c>
      <c r="W10" s="35" t="str">
        <f>[58]결승기록지!$F$17</f>
        <v>54.37</v>
      </c>
      <c r="X10" s="33" t="str">
        <f>[58]결승기록지!$C$18</f>
        <v>유재석</v>
      </c>
      <c r="Y10" s="34" t="str">
        <f>[58]결승기록지!$E$18</f>
        <v>경기체육고</v>
      </c>
      <c r="Z10" s="35" t="str">
        <f>[58]결승기록지!$F$18</f>
        <v>56.16</v>
      </c>
    </row>
    <row r="11" spans="1:26" s="52" customFormat="1" ht="13.5" customHeight="1">
      <c r="A11" s="61">
        <v>4</v>
      </c>
      <c r="B11" s="17" t="s">
        <v>79</v>
      </c>
      <c r="C11" s="166" t="str">
        <f>[59]결승기록지!$C$11</f>
        <v>박주환</v>
      </c>
      <c r="D11" s="39" t="str">
        <f>[59]결승기록지!$E$11</f>
        <v>배문고</v>
      </c>
      <c r="E11" s="167" t="str">
        <f>[59]결승기록지!$F$11</f>
        <v>4:15.45</v>
      </c>
      <c r="F11" s="166" t="str">
        <f>[59]결승기록지!$C$12</f>
        <v>남궁원</v>
      </c>
      <c r="G11" s="39" t="str">
        <f>[59]결승기록지!$E$12</f>
        <v>한솔고</v>
      </c>
      <c r="H11" s="167" t="str">
        <f>[59]결승기록지!$F$12</f>
        <v>4:18.63</v>
      </c>
      <c r="I11" s="166" t="str">
        <f>[59]결승기록지!$C$13</f>
        <v>조민수</v>
      </c>
      <c r="J11" s="39" t="str">
        <f>[59]결승기록지!$E$13</f>
        <v>양정고</v>
      </c>
      <c r="K11" s="167" t="str">
        <f>[59]결승기록지!$F$13</f>
        <v>4:19.21</v>
      </c>
      <c r="L11" s="166" t="str">
        <f>[59]결승기록지!$C$14</f>
        <v>장주안</v>
      </c>
      <c r="M11" s="39" t="str">
        <f>[59]결승기록지!$E$14</f>
        <v>경기소래고</v>
      </c>
      <c r="N11" s="167" t="str">
        <f>[59]결승기록지!$F$14</f>
        <v>4:27.86</v>
      </c>
      <c r="O11" s="166" t="str">
        <f>[59]결승기록지!$C$15</f>
        <v>윤정현</v>
      </c>
      <c r="P11" s="39" t="str">
        <f>[59]결승기록지!$E$15</f>
        <v>거제제일고</v>
      </c>
      <c r="Q11" s="167" t="str">
        <f>[59]결승기록지!$F$15</f>
        <v>4:37.16</v>
      </c>
      <c r="R11" s="166" t="str">
        <f>[59]결승기록지!$C$16</f>
        <v>이정빈</v>
      </c>
      <c r="S11" s="39" t="str">
        <f>[59]결승기록지!$E$16</f>
        <v>대전체육고</v>
      </c>
      <c r="T11" s="167" t="str">
        <f>[59]결승기록지!$F$16</f>
        <v>4:43.07</v>
      </c>
      <c r="U11" s="166" t="str">
        <f>[59]결승기록지!$C$17</f>
        <v>이명진</v>
      </c>
      <c r="V11" s="39" t="str">
        <f>[59]결승기록지!$E$17</f>
        <v>경남체육고</v>
      </c>
      <c r="W11" s="167" t="str">
        <f>[59]결승기록지!$F$17</f>
        <v>4:46.67</v>
      </c>
      <c r="X11" s="166"/>
      <c r="Y11" s="39"/>
      <c r="Z11" s="167"/>
    </row>
    <row r="12" spans="1:26" s="52" customFormat="1" ht="13.5" customHeight="1">
      <c r="A12" s="61">
        <v>2</v>
      </c>
      <c r="B12" s="16" t="s">
        <v>138</v>
      </c>
      <c r="C12" s="33" t="str">
        <f>[60]결승기록지!$C$11</f>
        <v>이승준</v>
      </c>
      <c r="D12" s="34" t="str">
        <f>[60]결승기록지!$E$11</f>
        <v>서울체육고</v>
      </c>
      <c r="E12" s="149" t="str">
        <f>[60]결승기록지!$F$11</f>
        <v>16:35.79</v>
      </c>
      <c r="F12" s="33" t="str">
        <f>[60]결승기록지!$C$12</f>
        <v>이주환</v>
      </c>
      <c r="G12" s="34" t="str">
        <f>[60]결승기록지!$E$12</f>
        <v>서울체육고</v>
      </c>
      <c r="H12" s="149" t="str">
        <f>[60]결승기록지!$F$12</f>
        <v>16:45.15</v>
      </c>
      <c r="I12" s="33" t="str">
        <f>[60]결승기록지!$C$13</f>
        <v>최진혁</v>
      </c>
      <c r="J12" s="34" t="str">
        <f>[60]결승기록지!$E$13</f>
        <v>경기체육고</v>
      </c>
      <c r="K12" s="149" t="str">
        <f>[60]결승기록지!$F$13</f>
        <v>16:50.10</v>
      </c>
      <c r="L12" s="33" t="str">
        <f>[60]결승기록지!$C$14</f>
        <v>임승민</v>
      </c>
      <c r="M12" s="34" t="str">
        <f>[60]결승기록지!$E$14</f>
        <v>강원체육고</v>
      </c>
      <c r="N12" s="149" t="str">
        <f>[60]결승기록지!$F$14</f>
        <v>16:51.54</v>
      </c>
      <c r="O12" s="33" t="str">
        <f>[60]결승기록지!$C$15</f>
        <v>이광표</v>
      </c>
      <c r="P12" s="34" t="str">
        <f>[60]결승기록지!$E$15</f>
        <v>강원체육고</v>
      </c>
      <c r="Q12" s="149" t="str">
        <f>[60]결승기록지!$F$15</f>
        <v>16:59.68</v>
      </c>
      <c r="R12" s="33" t="str">
        <f>[60]결승기록지!$C$16</f>
        <v>김종현</v>
      </c>
      <c r="S12" s="34" t="str">
        <f>[60]결승기록지!$E$16</f>
        <v>해룡고</v>
      </c>
      <c r="T12" s="149" t="str">
        <f>[60]결승기록지!$F$16</f>
        <v>17:20.25</v>
      </c>
      <c r="U12" s="33" t="str">
        <f>[60]결승기록지!$C$17</f>
        <v>허인</v>
      </c>
      <c r="V12" s="34" t="str">
        <f>[60]결승기록지!$E$17</f>
        <v>소양고</v>
      </c>
      <c r="W12" s="149" t="str">
        <f>[60]결승기록지!$F$17</f>
        <v>17:32.03</v>
      </c>
      <c r="X12" s="33" t="str">
        <f>[60]결승기록지!$C$18</f>
        <v>김효근</v>
      </c>
      <c r="Y12" s="34" t="str">
        <f>[60]결승기록지!$E$18</f>
        <v>강원체육고</v>
      </c>
      <c r="Z12" s="149" t="str">
        <f>[60]결승기록지!$F$18</f>
        <v>17:35.21</v>
      </c>
    </row>
    <row r="13" spans="1:26" s="52" customFormat="1" ht="13.5" customHeight="1">
      <c r="A13" s="128">
        <v>2</v>
      </c>
      <c r="B13" s="15" t="s">
        <v>90</v>
      </c>
      <c r="C13" s="40" t="str">
        <f>[61]결승기록지!$C$11</f>
        <v>김경훈</v>
      </c>
      <c r="D13" s="41" t="str">
        <f>[61]결승기록지!$E$11</f>
        <v>서울체육고</v>
      </c>
      <c r="E13" s="42" t="str">
        <f>[61]결승기록지!$F$11</f>
        <v>15.98</v>
      </c>
      <c r="F13" s="40" t="str">
        <f>[61]결승기록지!$C$12</f>
        <v>송재용</v>
      </c>
      <c r="G13" s="41" t="str">
        <f>[61]결승기록지!$E$12</f>
        <v>대전체육고</v>
      </c>
      <c r="H13" s="42" t="str">
        <f>[61]결승기록지!$F$12</f>
        <v>16.04</v>
      </c>
      <c r="I13" s="40" t="str">
        <f>[61]결승기록지!$C$13</f>
        <v>김태윤</v>
      </c>
      <c r="J13" s="41" t="str">
        <f>[61]결승기록지!$E$13</f>
        <v>대구체육고</v>
      </c>
      <c r="K13" s="42" t="str">
        <f>[61]결승기록지!$F$13</f>
        <v>16.08</v>
      </c>
      <c r="L13" s="40" t="str">
        <f>[61]결승기록지!$C$14</f>
        <v>손우승</v>
      </c>
      <c r="M13" s="41" t="str">
        <f>[61]결승기록지!$E$14</f>
        <v>인천체육고</v>
      </c>
      <c r="N13" s="42" t="str">
        <f>[61]결승기록지!$F$14</f>
        <v>16.46</v>
      </c>
      <c r="O13" s="40" t="str">
        <f>[61]결승기록지!$C$15</f>
        <v>김대희</v>
      </c>
      <c r="P13" s="41" t="str">
        <f>[61]결승기록지!$E$15</f>
        <v>신명고</v>
      </c>
      <c r="Q13" s="42" t="str">
        <f>[61]결승기록지!$F$15</f>
        <v>17.17</v>
      </c>
      <c r="R13" s="40" t="str">
        <f>[61]결승기록지!$C$16</f>
        <v>문유빈</v>
      </c>
      <c r="S13" s="41" t="str">
        <f>[61]결승기록지!$E$16</f>
        <v>울산스포츠과학고</v>
      </c>
      <c r="T13" s="42" t="str">
        <f>[61]결승기록지!$F$16</f>
        <v>17.31</v>
      </c>
      <c r="U13" s="168"/>
      <c r="V13" s="41"/>
      <c r="W13" s="42"/>
      <c r="X13" s="168"/>
      <c r="Y13" s="41"/>
      <c r="Z13" s="42"/>
    </row>
    <row r="14" spans="1:26" s="52" customFormat="1" ht="13.5" customHeight="1">
      <c r="A14" s="128"/>
      <c r="B14" s="14" t="s">
        <v>13</v>
      </c>
      <c r="C14" s="43"/>
      <c r="D14" s="44" t="str">
        <f>[61]결승기록지!$G$8</f>
        <v>-0.8</v>
      </c>
      <c r="E14" s="45"/>
      <c r="F14" s="46"/>
      <c r="G14" s="46"/>
      <c r="H14" s="45"/>
      <c r="I14" s="46"/>
      <c r="J14" s="46"/>
      <c r="K14" s="45"/>
      <c r="L14" s="46"/>
      <c r="M14" s="46"/>
      <c r="N14" s="45"/>
      <c r="O14" s="46"/>
      <c r="P14" s="46"/>
      <c r="Q14" s="45"/>
      <c r="R14" s="46"/>
      <c r="S14" s="46"/>
      <c r="T14" s="45"/>
      <c r="U14" s="46"/>
      <c r="V14" s="46"/>
      <c r="W14" s="45"/>
      <c r="X14" s="46"/>
      <c r="Y14" s="46"/>
      <c r="Z14" s="45"/>
    </row>
    <row r="15" spans="1:26" s="52" customFormat="1" ht="13.5" customHeight="1">
      <c r="A15" s="61">
        <v>1</v>
      </c>
      <c r="B15" s="16" t="s">
        <v>30</v>
      </c>
      <c r="C15" s="33" t="str">
        <f>[62]높이!$C$11</f>
        <v>서종휘</v>
      </c>
      <c r="D15" s="169" t="str">
        <f>[62]높이!$E$11</f>
        <v>인천체육고</v>
      </c>
      <c r="E15" s="35" t="str">
        <f>[62]높이!$F$11</f>
        <v>1.80</v>
      </c>
      <c r="F15" s="33" t="str">
        <f>[62]높이!$C$12</f>
        <v>양지석</v>
      </c>
      <c r="G15" s="169" t="str">
        <f>[62]높이!$E$12</f>
        <v>강원체육고</v>
      </c>
      <c r="H15" s="35" t="str">
        <f>[62]높이!$F$12</f>
        <v>1.75</v>
      </c>
      <c r="I15" s="33" t="str">
        <f>[62]높이!$C$13</f>
        <v>박정민</v>
      </c>
      <c r="J15" s="169" t="str">
        <f>[62]높이!$E$13</f>
        <v>이리공업고</v>
      </c>
      <c r="K15" s="35" t="str">
        <f>[62]높이!$F$13</f>
        <v>1.75</v>
      </c>
      <c r="L15" s="33"/>
      <c r="M15" s="169"/>
      <c r="N15" s="35"/>
      <c r="O15" s="33"/>
      <c r="P15" s="169"/>
      <c r="Q15" s="35"/>
      <c r="R15" s="33"/>
      <c r="S15" s="169"/>
      <c r="T15" s="35"/>
      <c r="U15" s="33"/>
      <c r="V15" s="170"/>
      <c r="W15" s="35"/>
      <c r="X15" s="33"/>
      <c r="Y15" s="170"/>
      <c r="Z15" s="35"/>
    </row>
    <row r="16" spans="1:26" s="52" customFormat="1" ht="13.5" customHeight="1">
      <c r="A16" s="128">
        <v>4</v>
      </c>
      <c r="B16" s="15" t="s">
        <v>71</v>
      </c>
      <c r="C16" s="40" t="str">
        <f>[62]멀리!$C$11</f>
        <v>서현민</v>
      </c>
      <c r="D16" s="41" t="str">
        <f>[62]멀리!$E$11</f>
        <v>경북체육고</v>
      </c>
      <c r="E16" s="42" t="str">
        <f>[62]멀리!$F$11</f>
        <v>6.85</v>
      </c>
      <c r="F16" s="40" t="str">
        <f>[62]멀리!$C$12</f>
        <v>이형석</v>
      </c>
      <c r="G16" s="41" t="str">
        <f>[62]멀리!$E$12</f>
        <v>경북체육고</v>
      </c>
      <c r="H16" s="42" t="str">
        <f>[62]멀리!$F$12</f>
        <v>6.50</v>
      </c>
      <c r="I16" s="40" t="str">
        <f>[62]멀리!$C$13</f>
        <v>박민혁</v>
      </c>
      <c r="J16" s="41" t="str">
        <f>[62]멀리!$E$13</f>
        <v>경기소래고</v>
      </c>
      <c r="K16" s="42" t="str">
        <f>[62]멀리!$F$13</f>
        <v>6.28</v>
      </c>
      <c r="L16" s="40" t="str">
        <f>[62]멀리!$C$14</f>
        <v>지민욱</v>
      </c>
      <c r="M16" s="41" t="str">
        <f>[62]멀리!$E$14</f>
        <v>충북체육고</v>
      </c>
      <c r="N16" s="42" t="str">
        <f>[62]멀리!$F$14</f>
        <v>5.74</v>
      </c>
      <c r="O16" s="40" t="str">
        <f>[62]멀리!$C$15</f>
        <v>조동연</v>
      </c>
      <c r="P16" s="41" t="str">
        <f>[62]멀리!$E$15</f>
        <v>경기소래고</v>
      </c>
      <c r="Q16" s="42" t="str">
        <f>[62]멀리!$F$15</f>
        <v>5.45</v>
      </c>
      <c r="R16" s="40"/>
      <c r="S16" s="41"/>
      <c r="T16" s="42"/>
      <c r="U16" s="40"/>
      <c r="V16" s="41"/>
      <c r="W16" s="42"/>
      <c r="X16" s="40"/>
      <c r="Y16" s="41"/>
      <c r="Z16" s="42"/>
    </row>
    <row r="17" spans="1:26" s="52" customFormat="1" ht="13.5" customHeight="1">
      <c r="A17" s="128"/>
      <c r="B17" s="14" t="s">
        <v>139</v>
      </c>
      <c r="C17" s="43"/>
      <c r="D17" s="44" t="str">
        <f>[62]멀리!$G$11</f>
        <v>-0.0</v>
      </c>
      <c r="E17" s="45"/>
      <c r="F17" s="43"/>
      <c r="G17" s="44" t="str">
        <f>[62]멀리!$G$12</f>
        <v>1.0</v>
      </c>
      <c r="H17" s="45"/>
      <c r="I17" s="43"/>
      <c r="J17" s="44" t="str">
        <f>[62]멀리!$G$13</f>
        <v>-0.4</v>
      </c>
      <c r="K17" s="45"/>
      <c r="L17" s="43"/>
      <c r="M17" s="44" t="str">
        <f>[62]멀리!$G$14</f>
        <v>0.3</v>
      </c>
      <c r="N17" s="45"/>
      <c r="O17" s="43"/>
      <c r="P17" s="44" t="str">
        <f>[62]멀리!$G$15</f>
        <v>1.2</v>
      </c>
      <c r="Q17" s="45"/>
      <c r="R17" s="43"/>
      <c r="S17" s="44"/>
      <c r="T17" s="45"/>
      <c r="U17" s="43"/>
      <c r="V17" s="44"/>
      <c r="W17" s="45"/>
      <c r="X17" s="43"/>
      <c r="Y17" s="44"/>
      <c r="Z17" s="45"/>
    </row>
    <row r="18" spans="1:26" s="52" customFormat="1" ht="13.5" customHeight="1">
      <c r="A18" s="61">
        <v>3</v>
      </c>
      <c r="B18" s="16" t="s">
        <v>147</v>
      </c>
      <c r="C18" s="33" t="str">
        <f>[62]포환!$C$11</f>
        <v>김건주</v>
      </c>
      <c r="D18" s="34" t="str">
        <f>[62]포환!$E$11</f>
        <v>한솔고</v>
      </c>
      <c r="E18" s="78" t="str">
        <f>[62]포환!$F$11</f>
        <v>15.49</v>
      </c>
      <c r="F18" s="33" t="str">
        <f>[62]포환!$C$12</f>
        <v>이상명</v>
      </c>
      <c r="G18" s="34" t="str">
        <f>[62]포환!$E$12</f>
        <v>경남체육고</v>
      </c>
      <c r="H18" s="78" t="str">
        <f>[62]포환!$F$12</f>
        <v>15.21</v>
      </c>
      <c r="I18" s="33" t="str">
        <f>[62]포환!$C$13</f>
        <v>이도훈</v>
      </c>
      <c r="J18" s="34" t="str">
        <f>[62]포환!$E$13</f>
        <v>경주고</v>
      </c>
      <c r="K18" s="78" t="str">
        <f>[62]포환!$F$13</f>
        <v>13.70</v>
      </c>
      <c r="L18" s="33" t="str">
        <f>[62]포환!$C$14</f>
        <v>우인하</v>
      </c>
      <c r="M18" s="34" t="str">
        <f>[62]포환!$E$14</f>
        <v>영주동산고</v>
      </c>
      <c r="N18" s="78" t="str">
        <f>[62]포환!$F$14</f>
        <v>12.99</v>
      </c>
      <c r="O18" s="171"/>
      <c r="P18" s="34"/>
      <c r="Q18" s="35"/>
      <c r="R18" s="171"/>
      <c r="S18" s="34"/>
      <c r="T18" s="35"/>
      <c r="U18" s="171"/>
      <c r="V18" s="34"/>
      <c r="W18" s="35"/>
      <c r="X18" s="171"/>
      <c r="Y18" s="34"/>
      <c r="Z18" s="35"/>
    </row>
    <row r="19" spans="1:26" s="52" customFormat="1" ht="13.5" customHeight="1">
      <c r="A19" s="61">
        <v>1</v>
      </c>
      <c r="B19" s="16" t="s">
        <v>74</v>
      </c>
      <c r="C19" s="33" t="str">
        <f>[62]원반!$C$11</f>
        <v>장민수</v>
      </c>
      <c r="D19" s="34" t="str">
        <f>[62]원반!$E$11</f>
        <v>충현고</v>
      </c>
      <c r="E19" s="78" t="str">
        <f>[62]원반!$F$11</f>
        <v>41.67</v>
      </c>
      <c r="F19" s="33" t="str">
        <f>[62]원반!$C$12</f>
        <v>방륭</v>
      </c>
      <c r="G19" s="34" t="str">
        <f>[62]원반!$E$12</f>
        <v>경남체육고</v>
      </c>
      <c r="H19" s="78" t="str">
        <f>[62]원반!$F$12</f>
        <v>38.68</v>
      </c>
      <c r="I19" s="33" t="str">
        <f>[62]원반!$C$13</f>
        <v>이종현</v>
      </c>
      <c r="J19" s="34" t="str">
        <f>[62]원반!$E$13</f>
        <v>서울체육고</v>
      </c>
      <c r="K19" s="78" t="str">
        <f>[62]원반!$F$13</f>
        <v>38.57</v>
      </c>
      <c r="L19" s="33" t="str">
        <f>[62]원반!$C$14</f>
        <v>김유슬</v>
      </c>
      <c r="M19" s="34" t="str">
        <f>[62]원반!$E$14</f>
        <v>경북체육고</v>
      </c>
      <c r="N19" s="78" t="str">
        <f>[62]원반!$F$14</f>
        <v>36.18</v>
      </c>
      <c r="O19" s="33" t="str">
        <f>[62]원반!$C$15</f>
        <v>이승용</v>
      </c>
      <c r="P19" s="34" t="str">
        <f>[62]원반!$E$15</f>
        <v>영주동산고</v>
      </c>
      <c r="Q19" s="78" t="str">
        <f>[62]원반!$F$15</f>
        <v>35.73</v>
      </c>
      <c r="R19" s="33" t="str">
        <f>[62]원반!$C$16</f>
        <v>박현우</v>
      </c>
      <c r="S19" s="34" t="str">
        <f>[62]원반!$E$16</f>
        <v>충현고</v>
      </c>
      <c r="T19" s="78" t="str">
        <f>[62]원반!$F$16</f>
        <v>29.62</v>
      </c>
      <c r="U19" s="171"/>
      <c r="V19" s="34"/>
      <c r="W19" s="35"/>
      <c r="X19" s="171"/>
      <c r="Y19" s="34"/>
      <c r="Z19" s="35"/>
    </row>
    <row r="20" spans="1:26" ht="8.25" customHeight="1">
      <c r="A20" s="62"/>
    </row>
    <row r="21" spans="1:26" ht="8.25" customHeight="1">
      <c r="A21" s="62"/>
    </row>
    <row r="22" spans="1:26" ht="18" customHeight="1">
      <c r="A22" s="62"/>
      <c r="B22" s="135" t="s">
        <v>148</v>
      </c>
      <c r="C22" s="135"/>
      <c r="D22" s="13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62"/>
      <c r="B23" s="7" t="s">
        <v>0</v>
      </c>
      <c r="C23" s="2"/>
      <c r="D23" s="3" t="s">
        <v>2</v>
      </c>
      <c r="E23" s="4"/>
      <c r="F23" s="2"/>
      <c r="G23" s="3" t="s">
        <v>3</v>
      </c>
      <c r="H23" s="4"/>
      <c r="I23" s="2"/>
      <c r="J23" s="3" t="s">
        <v>4</v>
      </c>
      <c r="K23" s="4"/>
      <c r="L23" s="2"/>
      <c r="M23" s="3" t="s">
        <v>5</v>
      </c>
      <c r="N23" s="4"/>
      <c r="O23" s="2"/>
      <c r="P23" s="3" t="s">
        <v>6</v>
      </c>
      <c r="Q23" s="4"/>
      <c r="R23" s="2"/>
      <c r="S23" s="3" t="s">
        <v>7</v>
      </c>
      <c r="T23" s="4"/>
      <c r="U23" s="2"/>
      <c r="V23" s="3" t="s">
        <v>8</v>
      </c>
      <c r="W23" s="4"/>
      <c r="X23" s="2"/>
      <c r="Y23" s="3" t="s">
        <v>9</v>
      </c>
      <c r="Z23" s="4"/>
    </row>
    <row r="24" spans="1:26" ht="14.25" thickBot="1">
      <c r="A24" s="62"/>
      <c r="B24" s="6" t="s">
        <v>1</v>
      </c>
      <c r="C24" s="5" t="s">
        <v>10</v>
      </c>
      <c r="D24" s="5" t="s">
        <v>11</v>
      </c>
      <c r="E24" s="5" t="s">
        <v>12</v>
      </c>
      <c r="F24" s="5" t="s">
        <v>10</v>
      </c>
      <c r="G24" s="5" t="s">
        <v>11</v>
      </c>
      <c r="H24" s="5" t="s">
        <v>12</v>
      </c>
      <c r="I24" s="5" t="s">
        <v>10</v>
      </c>
      <c r="J24" s="5" t="s">
        <v>11</v>
      </c>
      <c r="K24" s="5" t="s">
        <v>12</v>
      </c>
      <c r="L24" s="5" t="s">
        <v>10</v>
      </c>
      <c r="M24" s="5" t="s">
        <v>11</v>
      </c>
      <c r="N24" s="5" t="s">
        <v>12</v>
      </c>
      <c r="O24" s="5" t="s">
        <v>10</v>
      </c>
      <c r="P24" s="5" t="s">
        <v>11</v>
      </c>
      <c r="Q24" s="5" t="s">
        <v>12</v>
      </c>
      <c r="R24" s="5" t="s">
        <v>10</v>
      </c>
      <c r="S24" s="5" t="s">
        <v>11</v>
      </c>
      <c r="T24" s="5" t="s">
        <v>12</v>
      </c>
      <c r="U24" s="5" t="s">
        <v>10</v>
      </c>
      <c r="V24" s="5" t="s">
        <v>11</v>
      </c>
      <c r="W24" s="5" t="s">
        <v>12</v>
      </c>
      <c r="X24" s="5" t="s">
        <v>10</v>
      </c>
      <c r="Y24" s="5" t="s">
        <v>11</v>
      </c>
      <c r="Z24" s="5" t="s">
        <v>12</v>
      </c>
    </row>
    <row r="25" spans="1:26" s="52" customFormat="1" ht="13.5" customHeight="1" thickTop="1">
      <c r="A25" s="128">
        <v>1</v>
      </c>
      <c r="B25" s="13" t="s">
        <v>58</v>
      </c>
      <c r="C25" s="26" t="str">
        <f>[63]결승기록지!$C$11</f>
        <v>이가은</v>
      </c>
      <c r="D25" s="27" t="str">
        <f>[63]결승기록지!$E$11</f>
        <v>부산체육고</v>
      </c>
      <c r="E25" s="172" t="str">
        <f>[63]결승기록지!$F$11</f>
        <v>12.78</v>
      </c>
      <c r="F25" s="26" t="str">
        <f>[63]결승기록지!$C$12</f>
        <v>강근영</v>
      </c>
      <c r="G25" s="27" t="str">
        <f>[63]결승기록지!$E$12</f>
        <v>마산구암고</v>
      </c>
      <c r="H25" s="172" t="str">
        <f>[63]결승기록지!$F$12</f>
        <v>12.81</v>
      </c>
      <c r="I25" s="26" t="str">
        <f>[63]결승기록지!$C$13</f>
        <v>장원나</v>
      </c>
      <c r="J25" s="27" t="str">
        <f>[63]결승기록지!$E$13</f>
        <v>함양제일고</v>
      </c>
      <c r="K25" s="172" t="str">
        <f>[63]결승기록지!$F$13</f>
        <v>12.94</v>
      </c>
      <c r="L25" s="26" t="str">
        <f>[63]결승기록지!$C$14</f>
        <v>임은솔</v>
      </c>
      <c r="M25" s="27" t="str">
        <f>[63]결승기록지!$E$14</f>
        <v>서울체육고</v>
      </c>
      <c r="N25" s="172" t="str">
        <f>[63]결승기록지!$F$14</f>
        <v>12.98</v>
      </c>
      <c r="O25" s="26" t="str">
        <f>[63]결승기록지!$C$15</f>
        <v>김나영</v>
      </c>
      <c r="P25" s="27" t="str">
        <f>[63]결승기록지!$E$15</f>
        <v>경기체육고</v>
      </c>
      <c r="Q25" s="172" t="str">
        <f>[63]결승기록지!$F$15</f>
        <v>13.31</v>
      </c>
      <c r="R25" s="26" t="str">
        <f>[63]결승기록지!$C$16</f>
        <v>강단비</v>
      </c>
      <c r="S25" s="27" t="str">
        <f>[63]결승기록지!$E$16</f>
        <v>구로고</v>
      </c>
      <c r="T25" s="172" t="str">
        <f>[63]결승기록지!$F$16</f>
        <v>13.35</v>
      </c>
      <c r="U25" s="26" t="str">
        <f>[63]결승기록지!$C$17</f>
        <v>최다빈</v>
      </c>
      <c r="V25" s="27" t="str">
        <f>[63]결승기록지!$E$17</f>
        <v>경기체육고</v>
      </c>
      <c r="W25" s="172" t="str">
        <f>[63]결승기록지!$F$17</f>
        <v>13.63</v>
      </c>
      <c r="X25" s="26"/>
      <c r="Y25" s="27"/>
      <c r="Z25" s="28"/>
    </row>
    <row r="26" spans="1:26" s="52" customFormat="1" ht="13.5" customHeight="1">
      <c r="A26" s="128"/>
      <c r="B26" s="24" t="s">
        <v>13</v>
      </c>
      <c r="D26" s="123" t="str">
        <f>[63]결승기록지!$G$8</f>
        <v>0.3</v>
      </c>
      <c r="E26" s="150"/>
      <c r="F26" s="122"/>
      <c r="G26" s="123"/>
      <c r="H26" s="124"/>
      <c r="I26" s="123"/>
      <c r="J26" s="123"/>
      <c r="K26" s="123"/>
      <c r="L26" s="122"/>
      <c r="M26" s="123"/>
      <c r="N26" s="124"/>
      <c r="O26" s="123"/>
      <c r="P26" s="123"/>
      <c r="Q26" s="123"/>
      <c r="R26" s="122"/>
      <c r="S26" s="123"/>
      <c r="T26" s="124"/>
      <c r="U26" s="123"/>
      <c r="V26" s="123"/>
      <c r="W26" s="124"/>
      <c r="X26" s="123"/>
      <c r="Y26" s="123"/>
      <c r="Z26" s="124"/>
    </row>
    <row r="27" spans="1:26" s="52" customFormat="1" ht="13.5" customHeight="1">
      <c r="A27" s="61">
        <v>1</v>
      </c>
      <c r="B27" s="16" t="s">
        <v>44</v>
      </c>
      <c r="C27" s="33" t="str">
        <f>[64]결승기록지!$C$11</f>
        <v>정지민</v>
      </c>
      <c r="D27" s="34" t="str">
        <f>[64]결승기록지!$E$11</f>
        <v>부산체육고</v>
      </c>
      <c r="E27" s="173" t="str">
        <f>[64]결승기록지!$F$11</f>
        <v>58.86</v>
      </c>
      <c r="F27" s="33" t="str">
        <f>[64]결승기록지!$C$12</f>
        <v>하제영</v>
      </c>
      <c r="G27" s="34" t="str">
        <f>[64]결승기록지!$E$12</f>
        <v>서울체육고</v>
      </c>
      <c r="H27" s="173" t="str">
        <f>[64]결승기록지!$F$12</f>
        <v>1:01.07</v>
      </c>
      <c r="I27" s="33" t="str">
        <f>[64]결승기록지!$C$13</f>
        <v>최혜안</v>
      </c>
      <c r="J27" s="34" t="str">
        <f>[64]결승기록지!$E$13</f>
        <v>인천체육고</v>
      </c>
      <c r="K27" s="173" t="str">
        <f>[64]결승기록지!$F$13</f>
        <v>1:01.94</v>
      </c>
      <c r="L27" s="33" t="str">
        <f>[64]결승기록지!$C$14</f>
        <v>성유림</v>
      </c>
      <c r="M27" s="34" t="str">
        <f>[64]결승기록지!$E$14</f>
        <v>경기소래고</v>
      </c>
      <c r="N27" s="173" t="str">
        <f>[64]결승기록지!$F$14</f>
        <v>1:04.04</v>
      </c>
      <c r="O27" s="33" t="str">
        <f>[64]결승기록지!$C$15</f>
        <v>송현주</v>
      </c>
      <c r="P27" s="34" t="str">
        <f>[64]결승기록지!$E$15</f>
        <v>인일여자고</v>
      </c>
      <c r="Q27" s="173" t="str">
        <f>[64]결승기록지!$F$15</f>
        <v>1:05.59</v>
      </c>
      <c r="R27" s="33" t="str">
        <f>[64]결승기록지!$C$16</f>
        <v>송하나</v>
      </c>
      <c r="S27" s="34" t="str">
        <f>[64]결승기록지!$E$16</f>
        <v>인천체육고</v>
      </c>
      <c r="T27" s="173" t="str">
        <f>[64]결승기록지!$F$16</f>
        <v>1:05.85</v>
      </c>
      <c r="U27" s="33" t="str">
        <f>[64]결승기록지!$C$17</f>
        <v>조미나</v>
      </c>
      <c r="V27" s="34" t="str">
        <f>[64]결승기록지!$E$17</f>
        <v>인일여자고</v>
      </c>
      <c r="W27" s="173" t="str">
        <f>[64]결승기록지!$F$17</f>
        <v>1:06.64</v>
      </c>
      <c r="X27" s="33"/>
      <c r="Y27" s="34"/>
      <c r="Z27" s="35"/>
    </row>
    <row r="28" spans="1:26" s="52" customFormat="1" ht="13.5" customHeight="1">
      <c r="A28" s="61">
        <v>4</v>
      </c>
      <c r="B28" s="16" t="s">
        <v>79</v>
      </c>
      <c r="C28" s="33" t="str">
        <f>[65]결승기록지!$C$11</f>
        <v>김현진</v>
      </c>
      <c r="D28" s="34" t="str">
        <f>[65]결승기록지!$E$11</f>
        <v>영광공업고</v>
      </c>
      <c r="E28" s="35" t="str">
        <f>[65]결승기록지!$F$11</f>
        <v>5:10.93</v>
      </c>
      <c r="F28" s="33" t="str">
        <f>[65]결승기록지!$C$12</f>
        <v>전윤서</v>
      </c>
      <c r="G28" s="34" t="str">
        <f>[65]결승기록지!$E$12</f>
        <v>강릉여자고</v>
      </c>
      <c r="H28" s="35" t="str">
        <f>[65]결승기록지!$F$12</f>
        <v>5:15.02</v>
      </c>
      <c r="I28" s="33" t="str">
        <f>[65]결승기록지!$C$13</f>
        <v>이현정</v>
      </c>
      <c r="J28" s="34" t="str">
        <f>[65]결승기록지!$E$13</f>
        <v>영광공업고</v>
      </c>
      <c r="K28" s="35" t="str">
        <f>[65]결승기록지!$F$13</f>
        <v>5:19.22</v>
      </c>
      <c r="L28" s="33"/>
      <c r="M28" s="34"/>
      <c r="N28" s="35"/>
      <c r="O28" s="33"/>
      <c r="P28" s="34"/>
      <c r="Q28" s="35"/>
      <c r="R28" s="33"/>
      <c r="S28" s="34"/>
      <c r="T28" s="35"/>
      <c r="U28" s="33"/>
      <c r="V28" s="34"/>
      <c r="W28" s="35"/>
      <c r="X28" s="33"/>
      <c r="Y28" s="34"/>
      <c r="Z28" s="35"/>
    </row>
    <row r="29" spans="1:26" s="52" customFormat="1" ht="13.5" customHeight="1">
      <c r="A29" s="61">
        <v>2</v>
      </c>
      <c r="B29" s="16" t="s">
        <v>138</v>
      </c>
      <c r="C29" s="33" t="str">
        <f>[66]결승기록지!$C$11</f>
        <v>이현정</v>
      </c>
      <c r="D29" s="34" t="str">
        <f>[66]결승기록지!$E$11</f>
        <v>김천한일여자고</v>
      </c>
      <c r="E29" s="174" t="str">
        <f>[66]결승기록지!$F$11</f>
        <v>19:37.83</v>
      </c>
      <c r="F29" s="33" t="str">
        <f>[66]결승기록지!$C$12</f>
        <v>임지수</v>
      </c>
      <c r="G29" s="34" t="str">
        <f>[66]결승기록지!$E$12</f>
        <v>경기체육고</v>
      </c>
      <c r="H29" s="174" t="str">
        <f>[66]결승기록지!$F$12</f>
        <v>20:57.82</v>
      </c>
      <c r="I29" s="33" t="str">
        <f>[66]결승기록지!$C$13</f>
        <v>한지혜</v>
      </c>
      <c r="J29" s="34" t="str">
        <f>[66]결승기록지!$E$13</f>
        <v>강릉여자고</v>
      </c>
      <c r="K29" s="174" t="str">
        <f>[66]결승기록지!$F$13</f>
        <v>22:07.23</v>
      </c>
      <c r="L29" s="33" t="str">
        <f>[66]결승기록지!$C$14</f>
        <v>김성은</v>
      </c>
      <c r="M29" s="34" t="str">
        <f>[66]결승기록지!$E$14</f>
        <v>속초여자고</v>
      </c>
      <c r="N29" s="174" t="str">
        <f>[66]결승기록지!$F$14</f>
        <v>24:39.05</v>
      </c>
      <c r="O29" s="171"/>
      <c r="P29" s="34"/>
      <c r="Q29" s="174"/>
      <c r="R29" s="33"/>
      <c r="S29" s="34"/>
      <c r="T29" s="149"/>
      <c r="U29" s="171"/>
      <c r="V29" s="34"/>
      <c r="W29" s="149"/>
      <c r="X29" s="171"/>
      <c r="Y29" s="34"/>
      <c r="Z29" s="149"/>
    </row>
    <row r="30" spans="1:26" s="52" customFormat="1" ht="13.5" customHeight="1">
      <c r="A30" s="128">
        <v>2</v>
      </c>
      <c r="B30" s="25" t="s">
        <v>65</v>
      </c>
      <c r="C30" s="36" t="str">
        <f>[67]결승기록지!$C$11</f>
        <v>전예진</v>
      </c>
      <c r="D30" s="37" t="str">
        <f>[67]결승기록지!$E$11</f>
        <v>경기소래고</v>
      </c>
      <c r="E30" s="175" t="str">
        <f>[67]결승기록지!$F$11</f>
        <v>15.87</v>
      </c>
      <c r="F30" s="36" t="str">
        <f>[67]결승기록지!$C$12</f>
        <v>허유진</v>
      </c>
      <c r="G30" s="37" t="str">
        <f>[67]결승기록지!$E$12</f>
        <v>용남고</v>
      </c>
      <c r="H30" s="175" t="str">
        <f>[67]결승기록지!$F$12</f>
        <v>17.23</v>
      </c>
      <c r="I30" s="36" t="str">
        <f>[67]결승기록지!$C$13</f>
        <v>장세림</v>
      </c>
      <c r="J30" s="37" t="str">
        <f>[67]결승기록지!$E$13</f>
        <v>인일여자고</v>
      </c>
      <c r="K30" s="175" t="str">
        <f>[67]결승기록지!$F$13</f>
        <v>17.88</v>
      </c>
      <c r="L30" s="36" t="str">
        <f>[67]결승기록지!$C$14</f>
        <v>강수정</v>
      </c>
      <c r="M30" s="37" t="str">
        <f>[67]결승기록지!$E$14</f>
        <v>대전체육고</v>
      </c>
      <c r="N30" s="175" t="str">
        <f>[67]결승기록지!$F$14</f>
        <v>17.91</v>
      </c>
      <c r="O30" s="36" t="str">
        <f>[67]결승기록지!$C$15</f>
        <v>김채은</v>
      </c>
      <c r="P30" s="37" t="str">
        <f>[67]결승기록지!$E$15</f>
        <v>울산스포츠과학고</v>
      </c>
      <c r="Q30" s="175" t="str">
        <f>[67]결승기록지!$F$15</f>
        <v>19.79</v>
      </c>
      <c r="R30" s="176"/>
      <c r="S30" s="158"/>
      <c r="T30" s="41"/>
      <c r="U30" s="176"/>
      <c r="V30" s="158"/>
      <c r="W30" s="41"/>
      <c r="X30" s="176"/>
      <c r="Y30" s="158"/>
      <c r="Z30" s="177"/>
    </row>
    <row r="31" spans="1:26" s="52" customFormat="1" ht="13.5" customHeight="1">
      <c r="A31" s="128"/>
      <c r="B31" s="24" t="s">
        <v>13</v>
      </c>
      <c r="C31" s="122"/>
      <c r="D31" s="30" t="str">
        <f>[67]결승기록지!$G$8</f>
        <v>0.1</v>
      </c>
      <c r="E31" s="123"/>
      <c r="F31" s="122"/>
      <c r="G31" s="123"/>
      <c r="H31" s="124"/>
      <c r="I31" s="123"/>
      <c r="J31" s="123"/>
      <c r="K31" s="123"/>
      <c r="L31" s="122"/>
      <c r="M31" s="123"/>
      <c r="N31" s="124"/>
      <c r="O31" s="123"/>
      <c r="P31" s="123"/>
      <c r="Q31" s="123"/>
      <c r="R31" s="122"/>
      <c r="S31" s="123"/>
      <c r="T31" s="124"/>
      <c r="U31" s="123"/>
      <c r="V31" s="123"/>
      <c r="W31" s="124"/>
      <c r="X31" s="123"/>
      <c r="Y31" s="123"/>
      <c r="Z31" s="124"/>
    </row>
    <row r="32" spans="1:26" s="52" customFormat="1" ht="13.5" customHeight="1">
      <c r="A32" s="61">
        <v>2</v>
      </c>
      <c r="B32" s="14" t="s">
        <v>30</v>
      </c>
      <c r="C32" s="85" t="str">
        <f>[68]높이!$C$11</f>
        <v>최문정</v>
      </c>
      <c r="D32" s="178" t="str">
        <f>[68]높이!$E$11</f>
        <v>대전체육고</v>
      </c>
      <c r="E32" s="87" t="str">
        <f>[68]높이!$F$11</f>
        <v>1.65</v>
      </c>
      <c r="F32" s="85" t="str">
        <f>[68]높이!$C$12</f>
        <v>이유림</v>
      </c>
      <c r="G32" s="178" t="str">
        <f>[68]높이!$E$12</f>
        <v>강원체육고</v>
      </c>
      <c r="H32" s="87" t="str">
        <f>[68]높이!$F$12</f>
        <v>1.60</v>
      </c>
      <c r="I32" s="85" t="str">
        <f>[68]높이!$C$13</f>
        <v>공은수</v>
      </c>
      <c r="J32" s="178" t="str">
        <f>[68]높이!$E$13</f>
        <v>경기수원정보과학고</v>
      </c>
      <c r="K32" s="87" t="str">
        <f>[68]높이!$F$13</f>
        <v>1.45</v>
      </c>
      <c r="L32" s="18"/>
      <c r="M32" s="50"/>
      <c r="N32" s="20"/>
      <c r="O32" s="18"/>
      <c r="P32" s="50"/>
      <c r="Q32" s="20"/>
      <c r="R32" s="18"/>
      <c r="S32" s="50"/>
      <c r="T32" s="20"/>
      <c r="U32" s="18"/>
      <c r="V32" s="50"/>
      <c r="W32" s="20"/>
      <c r="X32" s="18"/>
      <c r="Y32" s="50"/>
      <c r="Z32" s="20"/>
    </row>
    <row r="33" spans="1:26" s="52" customFormat="1" ht="13.5" customHeight="1">
      <c r="A33" s="128">
        <v>1</v>
      </c>
      <c r="B33" s="15" t="s">
        <v>71</v>
      </c>
      <c r="C33" s="40" t="str">
        <f>[68]멀리!$C$11</f>
        <v>김가연</v>
      </c>
      <c r="D33" s="41" t="str">
        <f>[68]멀리!$E$11</f>
        <v>부산체육고</v>
      </c>
      <c r="E33" s="42" t="str">
        <f>[68]멀리!$F$11</f>
        <v>4.90</v>
      </c>
      <c r="F33" s="40" t="str">
        <f>[68]멀리!$C$12</f>
        <v>이유정</v>
      </c>
      <c r="G33" s="41" t="str">
        <f>[68]멀리!$E$12</f>
        <v>울산스포츠과학고</v>
      </c>
      <c r="H33" s="42" t="str">
        <f>[68]멀리!$F$12</f>
        <v>4.41</v>
      </c>
      <c r="I33" s="40" t="s">
        <v>149</v>
      </c>
      <c r="J33" s="41"/>
      <c r="K33" s="42"/>
      <c r="L33" s="40"/>
      <c r="M33" s="41"/>
      <c r="N33" s="42"/>
      <c r="O33" s="40"/>
      <c r="P33" s="41"/>
      <c r="Q33" s="42"/>
      <c r="R33" s="40"/>
      <c r="S33" s="41"/>
      <c r="T33" s="42"/>
      <c r="U33" s="40"/>
      <c r="V33" s="41"/>
      <c r="W33" s="42"/>
      <c r="X33" s="40"/>
      <c r="Y33" s="41"/>
      <c r="Z33" s="42"/>
    </row>
    <row r="34" spans="1:26" s="52" customFormat="1" ht="13.5" customHeight="1">
      <c r="A34" s="128"/>
      <c r="B34" s="14" t="s">
        <v>139</v>
      </c>
      <c r="C34" s="47"/>
      <c r="D34" s="157" t="str">
        <f>[68]멀리!$G$11</f>
        <v>0.2</v>
      </c>
      <c r="E34" s="150"/>
      <c r="F34" s="47"/>
      <c r="G34" s="48" t="str">
        <f>[68]멀리!$G$12</f>
        <v>0.2</v>
      </c>
      <c r="H34" s="126"/>
      <c r="I34" s="150"/>
      <c r="J34" s="150"/>
      <c r="K34" s="150"/>
      <c r="L34" s="47"/>
      <c r="M34" s="150"/>
      <c r="N34" s="150"/>
      <c r="O34" s="125"/>
      <c r="P34" s="150"/>
      <c r="Q34" s="150"/>
      <c r="R34" s="47"/>
      <c r="S34" s="150"/>
      <c r="T34" s="179"/>
      <c r="U34" s="125"/>
      <c r="V34" s="150"/>
      <c r="W34" s="150"/>
      <c r="X34" s="125"/>
      <c r="Y34" s="150"/>
      <c r="Z34" s="49"/>
    </row>
    <row r="35" spans="1:26" s="52" customFormat="1" ht="13.5" customHeight="1">
      <c r="A35" s="148">
        <v>1</v>
      </c>
      <c r="B35" s="16" t="s">
        <v>147</v>
      </c>
      <c r="C35" s="33" t="str">
        <f>[68]포환!$C$11</f>
        <v>김은미</v>
      </c>
      <c r="D35" s="34" t="str">
        <f>[68]포환!$E$11</f>
        <v>대구체육고</v>
      </c>
      <c r="E35" s="180" t="str">
        <f>[68]포환!$F$11</f>
        <v>11.91</v>
      </c>
      <c r="F35" s="33" t="str">
        <f>[68]포환!$C$12</f>
        <v>이민지</v>
      </c>
      <c r="G35" s="34" t="str">
        <f>[68]포환!$E$12</f>
        <v>충북체육고</v>
      </c>
      <c r="H35" s="180" t="str">
        <f>[68]포환!$F$12</f>
        <v>8.82</v>
      </c>
      <c r="I35" s="33" t="str">
        <f>[68]포환!$C$13</f>
        <v>박아영</v>
      </c>
      <c r="J35" s="34" t="str">
        <f>[68]포환!$E$13</f>
        <v>대구체육고</v>
      </c>
      <c r="K35" s="180" t="str">
        <f>[68]포환!$F$13</f>
        <v>6.88</v>
      </c>
      <c r="L35" s="33"/>
      <c r="M35" s="34"/>
      <c r="N35" s="35"/>
      <c r="O35" s="171"/>
      <c r="P35" s="34"/>
      <c r="Q35" s="173"/>
      <c r="R35" s="33"/>
      <c r="S35" s="34"/>
      <c r="T35" s="35"/>
      <c r="U35" s="171"/>
      <c r="V35" s="34"/>
      <c r="W35" s="35"/>
      <c r="X35" s="171"/>
      <c r="Y35" s="34"/>
      <c r="Z35" s="35"/>
    </row>
    <row r="36" spans="1:26" s="52" customFormat="1" ht="13.5" customHeight="1">
      <c r="A36" s="61">
        <v>3</v>
      </c>
      <c r="B36" s="16" t="s">
        <v>74</v>
      </c>
      <c r="C36" s="33" t="str">
        <f>[68]원반!$C$11</f>
        <v>양은서</v>
      </c>
      <c r="D36" s="34" t="str">
        <f>[68]원반!$E$11</f>
        <v>경기체육고</v>
      </c>
      <c r="E36" s="78" t="str">
        <f>[68]원반!$F$11</f>
        <v>35.24</v>
      </c>
      <c r="F36" s="33" t="str">
        <f>[68]원반!$C$12</f>
        <v>최은서</v>
      </c>
      <c r="G36" s="34" t="str">
        <f>[68]원반!$E$12</f>
        <v>강원체육고</v>
      </c>
      <c r="H36" s="78" t="str">
        <f>[68]원반!$F$12</f>
        <v>33.86</v>
      </c>
      <c r="I36" s="33" t="str">
        <f>[68]원반!$C$13</f>
        <v>손채연</v>
      </c>
      <c r="J36" s="34" t="str">
        <f>[68]원반!$E$13</f>
        <v>충현고</v>
      </c>
      <c r="K36" s="78" t="str">
        <f>[68]원반!$F$13</f>
        <v>28.73</v>
      </c>
      <c r="L36" s="33" t="str">
        <f>[68]원반!$C$14</f>
        <v>이다이</v>
      </c>
      <c r="M36" s="34" t="str">
        <f>[68]원반!$E$14</f>
        <v>서울체육고</v>
      </c>
      <c r="N36" s="78" t="str">
        <f>[68]원반!$F$14</f>
        <v>25.05</v>
      </c>
      <c r="O36" s="171"/>
      <c r="P36" s="34"/>
      <c r="Q36" s="35"/>
      <c r="R36" s="171"/>
      <c r="S36" s="34"/>
      <c r="T36" s="35"/>
      <c r="U36" s="171"/>
      <c r="V36" s="34"/>
      <c r="W36" s="35"/>
      <c r="X36" s="171"/>
      <c r="Y36" s="34"/>
      <c r="Z36" s="35"/>
    </row>
  </sheetData>
  <mergeCells count="11">
    <mergeCell ref="A16:A17"/>
    <mergeCell ref="B22:D22"/>
    <mergeCell ref="A25:A26"/>
    <mergeCell ref="A30:A31"/>
    <mergeCell ref="A33:A34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user7</cp:lastModifiedBy>
  <cp:lastPrinted>2016-07-19T05:51:14Z</cp:lastPrinted>
  <dcterms:created xsi:type="dcterms:W3CDTF">1999-06-20T15:40:19Z</dcterms:created>
  <dcterms:modified xsi:type="dcterms:W3CDTF">2016-07-19T05:53:02Z</dcterms:modified>
</cp:coreProperties>
</file>